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45" windowWidth="11805" windowHeight="496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(2)'!$A$21</definedName>
    <definedName name="APPT" localSheetId="1">'Расходы1'!#REF!</definedName>
    <definedName name="FILE_NAME" localSheetId="0">'Доходы 1'!$I$3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1'!$I$5</definedName>
    <definedName name="FORM_CODE">#REF!</definedName>
    <definedName name="PERIOD" localSheetId="0">'Доходы 1'!$I$6</definedName>
    <definedName name="PERIOD">#REF!</definedName>
    <definedName name="RANGE_NAMES" localSheetId="0">'Доходы 1'!$I$9</definedName>
    <definedName name="RANGE_NAMES">#REF!</definedName>
    <definedName name="RBEGIN_1" localSheetId="0">'Доходы 1'!$A$19</definedName>
    <definedName name="RBEGIN_1" localSheetId="2">'Источники 1  (2)'!$A$12</definedName>
    <definedName name="RBEGIN_1" localSheetId="1">'Расходы1'!$A$13</definedName>
    <definedName name="REG_DATE" localSheetId="0">'Доходы 1'!$I$4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1'!$A$22:$D$27</definedName>
    <definedName name="SIGN" localSheetId="2">'Источники 1  (2)'!$A$21:$D$21</definedName>
    <definedName name="SIGN" localSheetId="1">'Расходы1'!#REF!</definedName>
    <definedName name="SRC_CODE" localSheetId="0">'Доходы 1'!$I$8</definedName>
    <definedName name="SRC_CODE">#REF!</definedName>
    <definedName name="SRC_KIND" localSheetId="0">'Доходы 1'!$I$7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<sst xmlns="http://schemas.openxmlformats.org/spreadsheetml/2006/main" count="528" uniqueCount="438">
  <si>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</si>
  <si>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</si>
  <si>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</si>
  <si>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</si>
  <si>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</si>
  <si>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</si>
  <si>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</si>
  <si>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</si>
  <si>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</si>
  <si>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</si>
  <si>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</si>
  <si>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</si>
  <si>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</si>
  <si>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</si>
  <si>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</si>
  <si>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</si>
  <si>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</si>
  <si>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</si>
  <si>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</si>
  <si>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</si>
  <si>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</si>
  <si>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</si>
  <si>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</si>
  <si>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</si>
  <si>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</si>
  <si>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</si>
  <si>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Бюджет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</si>
  <si>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</si>
  <si>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>46252184</t>
  </si>
  <si>
    <t>001</t>
  </si>
  <si>
    <t/>
  </si>
  <si>
    <t>x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</si>
  <si>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</si>
  <si>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Расходы бюджета - всего</t>
  </si>
  <si>
    <t>в том числе:</t>
  </si>
  <si>
    <t>ОБЩЕГОСУДАРСТВЕННЫЕ ВОПРОСЫ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</si>
  <si>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</si>
  <si>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</si>
  <si>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</si>
  <si>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</si>
  <si>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</si>
  <si>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</si>
  <si>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</si>
  <si>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</si>
  <si>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</si>
  <si>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</si>
  <si>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</si>
  <si>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</si>
  <si>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</si>
  <si>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</si>
  <si>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</si>
  <si>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</si>
  <si>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</si>
  <si>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</si>
  <si>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</si>
  <si>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</si>
  <si>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</si>
  <si>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</si>
  <si>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</si>
  <si>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</si>
  <si>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</si>
  <si>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</si>
  <si>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</si>
  <si>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</si>
  <si>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</si>
  <si>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</si>
  <si>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</si>
  <si>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</si>
  <si>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</si>
  <si>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</si>
  <si>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</si>
  <si>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</si>
  <si>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18210604011021000110</t>
  </si>
  <si>
    <t>18210604012021000110</t>
  </si>
  <si>
    <t>Национальная оборона. Мобилизационная и вневойсковая подготовка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</si>
  <si>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</si>
  <si>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>ФИЗИЧЕСКАЯ КУЛЬТУРА И СПОРТ. Другие вопросы в области физической культуры и спорта</t>
  </si>
  <si>
    <t>Функционирование высшего должностного лица субъекта Российской Федерации и муниципального образования</t>
  </si>
  <si>
    <t>Мероприятия по предупреждению и ликвидации последствий чрезвычайных ситуаций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</si>
  <si>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</si>
  <si>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</si>
  <si>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</si>
  <si>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</si>
  <si>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</si>
  <si>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</si>
  <si>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</si>
  <si>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</si>
  <si>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Арендная плата за пользование имуществом</t>
  </si>
  <si>
    <t>Пособия по социальной помощи населению</t>
  </si>
  <si>
    <t>18210102030011000110</t>
  </si>
  <si>
    <t>СРЕДСТВА МАССОВОЙ ИНФОРМАЦИИ. Периодическая печать и издательства</t>
  </si>
  <si>
    <t xml:space="preserve">СОЦИАЛЬНАЯ ПОЛИТИКА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</si>
  <si>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</si>
  <si>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</si>
  <si>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</si>
  <si>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Руководитель</t>
  </si>
  <si>
    <t>В.В. Сидоренко</t>
  </si>
  <si>
    <t>(расшифровка подписи)</t>
  </si>
  <si>
    <t>экономической службы</t>
  </si>
  <si>
    <t>Главный бухгалтер</t>
  </si>
  <si>
    <t>Н.В. Быстрова</t>
  </si>
  <si>
    <t xml:space="preserve">                                                   (подпись)</t>
  </si>
  <si>
    <t xml:space="preserve">                                                            (подпись)</t>
  </si>
  <si>
    <t xml:space="preserve">                                                                   (подпись)</t>
  </si>
  <si>
    <t>18210102030013000110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</si>
  <si>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</si>
  <si>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00121905000100000151</t>
  </si>
  <si>
    <t>011</t>
  </si>
  <si>
    <t>012</t>
  </si>
  <si>
    <t>013</t>
  </si>
  <si>
    <t>014</t>
  </si>
  <si>
    <t>015</t>
  </si>
  <si>
    <t>016</t>
  </si>
  <si>
    <t>017</t>
  </si>
  <si>
    <t>019</t>
  </si>
  <si>
    <t>021</t>
  </si>
  <si>
    <t>026</t>
  </si>
  <si>
    <t>027</t>
  </si>
  <si>
    <t>028</t>
  </si>
  <si>
    <t>032</t>
  </si>
  <si>
    <t>033</t>
  </si>
  <si>
    <t>034</t>
  </si>
  <si>
    <t>035</t>
  </si>
  <si>
    <t>036</t>
  </si>
  <si>
    <t>Дорожное хозяйство (дорожные фонды)</t>
  </si>
  <si>
    <t>Другие вопросы в области жилищно-коммунального хозяйства</t>
  </si>
  <si>
    <t>Фонд оплаты труда и страхове взносы</t>
  </si>
  <si>
    <t>Прочая закупка товаров, работ, услуг в целях капитального ремонта государственного имущества</t>
  </si>
  <si>
    <t>00111705050100000180</t>
  </si>
  <si>
    <t>037</t>
  </si>
  <si>
    <t>200</t>
  </si>
  <si>
    <t>201</t>
  </si>
  <si>
    <t>202</t>
  </si>
  <si>
    <t>203</t>
  </si>
  <si>
    <t>204</t>
  </si>
  <si>
    <t>205</t>
  </si>
  <si>
    <t>208</t>
  </si>
  <si>
    <t>209</t>
  </si>
  <si>
    <t>210</t>
  </si>
  <si>
    <t>212</t>
  </si>
  <si>
    <t>213</t>
  </si>
  <si>
    <t>214</t>
  </si>
  <si>
    <t>215</t>
  </si>
  <si>
    <t>222</t>
  </si>
  <si>
    <t>223</t>
  </si>
  <si>
    <t>224</t>
  </si>
  <si>
    <t>225</t>
  </si>
  <si>
    <t>226</t>
  </si>
  <si>
    <t>230</t>
  </si>
  <si>
    <t>232</t>
  </si>
  <si>
    <t>233</t>
  </si>
  <si>
    <t>234</t>
  </si>
  <si>
    <t>235</t>
  </si>
  <si>
    <t>239</t>
  </si>
  <si>
    <t>244</t>
  </si>
  <si>
    <t>247</t>
  </si>
  <si>
    <t>249</t>
  </si>
  <si>
    <t>250</t>
  </si>
  <si>
    <t>252</t>
  </si>
  <si>
    <t>253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</si>
  <si>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</si>
  <si>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</si>
  <si>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</si>
  <si>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</si>
  <si>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</si>
  <si>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</si>
  <si>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Руководитель финансово-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</si>
  <si>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</si>
  <si>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00120203024100000151</t>
  </si>
  <si>
    <t>251</t>
  </si>
  <si>
    <t>237</t>
  </si>
  <si>
    <t>238</t>
  </si>
  <si>
    <t xml:space="preserve">002 0102 22 1 0012 121 213 </t>
  </si>
  <si>
    <t xml:space="preserve">002 0102 22 1 0012  121 211 </t>
  </si>
  <si>
    <t xml:space="preserve">002 0103  22 2 0012  121 211 </t>
  </si>
  <si>
    <t xml:space="preserve">002 0103  22 2 0012  121 213 </t>
  </si>
  <si>
    <t xml:space="preserve">002 0103  22 2 0014  244 340 </t>
  </si>
  <si>
    <t xml:space="preserve">001 0104 22 3 0012 121 211 </t>
  </si>
  <si>
    <t xml:space="preserve">001 0104 22 3 0012 121 213 </t>
  </si>
  <si>
    <t xml:space="preserve">001 0104 22 3 0014 244 221 </t>
  </si>
  <si>
    <t xml:space="preserve">001 0104 22 3 0014 244 222 </t>
  </si>
  <si>
    <t xml:space="preserve">001 0104 22 3 0014 244 223 </t>
  </si>
  <si>
    <t>001 0104 22 3 0014 244 224</t>
  </si>
  <si>
    <t>001 0104 22 3 0014 244 225</t>
  </si>
  <si>
    <t xml:space="preserve">001 0104 22 3 0014 244 226 </t>
  </si>
  <si>
    <t xml:space="preserve">001 0104 22 3 0014 244 290 </t>
  </si>
  <si>
    <t xml:space="preserve">001 0104 22 3 0014 244 310 </t>
  </si>
  <si>
    <t xml:space="preserve">001 0104 22 3 0014 244 340 </t>
  </si>
  <si>
    <t xml:space="preserve">001 0104 22 3 0014 852 290 </t>
  </si>
  <si>
    <t xml:space="preserve">001 0113 23 9 0113 244 290 </t>
  </si>
  <si>
    <t xml:space="preserve">001 0113 23 9 0113 630 242 </t>
  </si>
  <si>
    <t xml:space="preserve">001 0203 23 9 0018 121 211 </t>
  </si>
  <si>
    <t xml:space="preserve">001 0203 23 9 0018 121 213 </t>
  </si>
  <si>
    <t xml:space="preserve">001 0203 23 9 0018 244 340 </t>
  </si>
  <si>
    <t xml:space="preserve">001 0309 23 9 0309 244 310 </t>
  </si>
  <si>
    <t xml:space="preserve">001 1202 23 9 0116 621 241 </t>
  </si>
  <si>
    <t xml:space="preserve">001 1105 23 9 0707 244 290 </t>
  </si>
  <si>
    <t xml:space="preserve">001 1003 23 9 0101 321 262 </t>
  </si>
  <si>
    <t xml:space="preserve">001 0801 23 9 0116 621 241 </t>
  </si>
  <si>
    <t xml:space="preserve">001 0801 23 9 0019 540 251 </t>
  </si>
  <si>
    <t xml:space="preserve">001 0503 23 9 0513 244 310 </t>
  </si>
  <si>
    <t xml:space="preserve">001 0503 23 9 0513 244 224 </t>
  </si>
  <si>
    <t xml:space="preserve">002 0102  00 0 0000  000 000 </t>
  </si>
  <si>
    <t xml:space="preserve">002 0103 00 0 0000 000 000 </t>
  </si>
  <si>
    <t xml:space="preserve">001 0104 00 0 0000 000 000 </t>
  </si>
  <si>
    <t xml:space="preserve">001 0104 22 3 0012 121 000 </t>
  </si>
  <si>
    <t xml:space="preserve">001 0203 00 0 0000 000 000 </t>
  </si>
  <si>
    <t xml:space="preserve">001 0309 23 9 0309 000 000 </t>
  </si>
  <si>
    <t xml:space="preserve">001 0412 00 0 0000 000 000 </t>
  </si>
  <si>
    <t>001 0409 00 0 0000 000 000</t>
  </si>
  <si>
    <t xml:space="preserve">001 0400 00 0 0000 000 000 </t>
  </si>
  <si>
    <t xml:space="preserve">001 0503 23 9 0513 244 000 </t>
  </si>
  <si>
    <t>001 1001 23 9 0017 000 000</t>
  </si>
  <si>
    <t xml:space="preserve">001 1202 00 0 0000 000 000 </t>
  </si>
  <si>
    <t xml:space="preserve">001 1105 00 0 0000 000 000 </t>
  </si>
  <si>
    <t xml:space="preserve">001 1003 00 0 0000 000 000 </t>
  </si>
  <si>
    <t xml:space="preserve">001 1000 00 0 0000 000 000 </t>
  </si>
  <si>
    <t xml:space="preserve">001 0801 00 0 0000 000 000 </t>
  </si>
  <si>
    <t xml:space="preserve">001 0505 00 0 0000 000 000 </t>
  </si>
  <si>
    <t xml:space="preserve">001 0503 00 0 0000 000 000 </t>
  </si>
  <si>
    <t xml:space="preserve">001 0500 00 0 0000 000 000 </t>
  </si>
  <si>
    <t xml:space="preserve">001 0309 00 0 0000 000 000 </t>
  </si>
  <si>
    <t xml:space="preserve">001 0113 00 0 0000 000 000 </t>
  </si>
  <si>
    <t xml:space="preserve">000 0100 00 0 0000 000 000 </t>
  </si>
  <si>
    <t>206</t>
  </si>
  <si>
    <t>207</t>
  </si>
  <si>
    <t>211</t>
  </si>
  <si>
    <t>216</t>
  </si>
  <si>
    <t>227</t>
  </si>
  <si>
    <t>231</t>
  </si>
  <si>
    <t>240</t>
  </si>
  <si>
    <t>241</t>
  </si>
  <si>
    <t>242</t>
  </si>
  <si>
    <t>243</t>
  </si>
  <si>
    <t>246</t>
  </si>
  <si>
    <t>10010302230010000110</t>
  </si>
  <si>
    <t>10010302240010000110</t>
  </si>
  <si>
    <t>10010302250010000110</t>
  </si>
  <si>
    <t>10010302260010000110</t>
  </si>
  <si>
    <t>254</t>
  </si>
  <si>
    <t>255</t>
  </si>
  <si>
    <t>256</t>
  </si>
  <si>
    <t>022</t>
  </si>
  <si>
    <t>023</t>
  </si>
  <si>
    <t>025</t>
  </si>
  <si>
    <t>029</t>
  </si>
  <si>
    <t>030</t>
  </si>
  <si>
    <t>031</t>
  </si>
  <si>
    <t xml:space="preserve">001 0113 23 9 0113 244 340 </t>
  </si>
  <si>
    <t>Жилищное хозяйство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</si>
  <si>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</si>
  <si>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</si>
  <si>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</si>
  <si>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</si>
  <si>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</si>
  <si>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</si>
  <si>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</si>
  <si>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</si>
  <si>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</si>
  <si>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</si>
  <si>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</si>
  <si>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</si>
  <si>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</si>
  <si>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</si>
  <si>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</si>
  <si>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</si>
  <si>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</si>
  <si>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</si>
  <si>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</si>
  <si>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</si>
  <si>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</si>
  <si>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</si>
  <si>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280</t>
  </si>
  <si>
    <t>281</t>
  </si>
  <si>
    <t>00111109045100000120</t>
  </si>
  <si>
    <t xml:space="preserve">001 0104 22 3 0014 000 000 </t>
  </si>
  <si>
    <t>по ОКТМО</t>
  </si>
  <si>
    <t>41612408</t>
  </si>
  <si>
    <t xml:space="preserve">002 0103  22 2 0014  244 221 </t>
  </si>
  <si>
    <t xml:space="preserve">002 0103  22 2 0014  244 310 </t>
  </si>
  <si>
    <t>285</t>
  </si>
  <si>
    <t>286</t>
  </si>
  <si>
    <t xml:space="preserve">002 0103  22 2 0014  244 226 </t>
  </si>
  <si>
    <t xml:space="preserve">001 0113 24 0 0024 244 310 </t>
  </si>
  <si>
    <t xml:space="preserve">001 0801 23 9 0116 622 241 </t>
  </si>
  <si>
    <t xml:space="preserve">001 0409 25 0 0025 244 225 </t>
  </si>
  <si>
    <t>217</t>
  </si>
  <si>
    <t>218</t>
  </si>
  <si>
    <t>219</t>
  </si>
  <si>
    <t>220</t>
  </si>
  <si>
    <t>221</t>
  </si>
  <si>
    <t>236</t>
  </si>
  <si>
    <t>228</t>
  </si>
  <si>
    <t>229</t>
  </si>
  <si>
    <t>279</t>
  </si>
  <si>
    <t>284</t>
  </si>
  <si>
    <t xml:space="preserve"> </t>
  </si>
  <si>
    <t>282</t>
  </si>
  <si>
    <t>283</t>
  </si>
  <si>
    <t xml:space="preserve">002 0103  22 4 0012  121 211 </t>
  </si>
  <si>
    <t xml:space="preserve">002 0103  22 4 0012  121 213 </t>
  </si>
  <si>
    <t xml:space="preserve">001 0309 23 9 0309 244 225 </t>
  </si>
  <si>
    <t xml:space="preserve">001 0412 27 2 0227 244 226 </t>
  </si>
  <si>
    <t xml:space="preserve">001 0412 28 0 0000 000 000 </t>
  </si>
  <si>
    <t xml:space="preserve">001 0412 28 1 0128 244 226 </t>
  </si>
  <si>
    <t xml:space="preserve">001 0412 28 2 0228 244 226 </t>
  </si>
  <si>
    <t xml:space="preserve">001 0501 00 0 0000 000 000 </t>
  </si>
  <si>
    <t xml:space="preserve">001 0501 26 0 0000 000 000 </t>
  </si>
  <si>
    <t xml:space="preserve">001 0501 27 0 000 000 000 </t>
  </si>
  <si>
    <t xml:space="preserve">001 0501 27 1 0127 244 226 </t>
  </si>
  <si>
    <t xml:space="preserve">001 0501 27 1 0127 630 242 </t>
  </si>
  <si>
    <t xml:space="preserve">001 0502 27 2 0000 000 000 </t>
  </si>
  <si>
    <t xml:space="preserve">001 0502 27 2 0227 244 225 </t>
  </si>
  <si>
    <t xml:space="preserve">001 0502 27 2 0227  244 310  </t>
  </si>
  <si>
    <t xml:space="preserve">001 0502 27 2 0227  244 340  </t>
  </si>
  <si>
    <t xml:space="preserve">001 0502 27 2 0227  414 310  </t>
  </si>
  <si>
    <t>001 0503 29 0  0503 000 000</t>
  </si>
  <si>
    <t xml:space="preserve">001 0503 29 0 0503 244 223 </t>
  </si>
  <si>
    <t xml:space="preserve">001 0503 29 0 0503 244 225 </t>
  </si>
  <si>
    <t xml:space="preserve">001 0503 29 0 0503 244 340 </t>
  </si>
  <si>
    <t xml:space="preserve">001 0505 29 0 0115 611 241 </t>
  </si>
  <si>
    <t xml:space="preserve">001 1105 23 9 0707 244 340 </t>
  </si>
  <si>
    <t>245</t>
  </si>
  <si>
    <t>248</t>
  </si>
  <si>
    <t>450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</si>
  <si>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</si>
  <si>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</si>
  <si>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>018</t>
  </si>
  <si>
    <t>020</t>
  </si>
  <si>
    <t>024</t>
  </si>
  <si>
    <t>18210102030012100110</t>
  </si>
  <si>
    <t>18210601030104000110</t>
  </si>
  <si>
    <t>18210604012022100110</t>
  </si>
  <si>
    <t>18210604012024000110</t>
  </si>
  <si>
    <t>18210606043102100110</t>
  </si>
  <si>
    <t>18210606043101000110</t>
  </si>
  <si>
    <t>18210606033101000110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</si>
  <si>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</si>
  <si>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прямогонный бензин, дизельное топливо, моторные масла  для дизельных и карбюраторных (инжекторных) двигателей подлежащих зачислению в местный бюджет </t>
  </si>
  <si>
    <t>Доходы от уплаты акцизов на автомобильный бензин,
подлежащие распределению между бюджетами субъектов  Российской Федерации и местными бюджетами с учетом
установленных дифференцированных нормативов
отчислений в местные бюджеты</t>
  </si>
  <si>
    <t xml:space="preserve">Доходы от уплаты акцизов на прямогонный бензин, Российской Федерации и местными бюджетами с учетом
установленных дифференцированных нормативов отчислений в местные бюджеты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</si>
  <si>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</si>
  <si>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(сумма платежа (перерасчеты, недоимка и задолженность по
соответствующему платежу, в том числе по отмененному)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</si>
  <si>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(пени по 
соответствующему платежу)</t>
  </si>
  <si>
    <t>Налог на имущество физических лиц, взимаемый по
ставкам, применяемым к объектам налогообложения,
расположенным в границах поселений (сумма платежа
(перерасчеты, недоимка и задолженность по
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</si>
  <si>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</si>
  <si>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</si>
  <si>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Транспортный налог с организаций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</si>
  <si>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(сумма платежа
(перерасчеты, недоимка и задолженность по
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</si>
  <si>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</si>
  <si>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</si>
  <si>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</si>
  <si>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отменненному)</t>
  </si>
  <si>
    <t>Земельный налог с физических лиц, обладающих
земельным участком, расположенным в границах сельских поселений (пени по соответствующему платежу)</t>
  </si>
  <si>
    <t>Прочие поступления от использования имущества, находящегося в собственности сельских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</si>
  <si>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управления сельских  поселений и созданных ими учреждений (за исключением имущества муниципальных  бюджетных и автономных учреждений)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</si>
  <si>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</si>
  <si>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</si>
  <si>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</si>
  <si>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выполненние  передаваемых полномочий  субъектов РФ</t>
  </si>
  <si>
    <t>Налог на доходы физических лиц с доходов, полученных
физическими лицами в соответствии со статьей 228
Налогового Кодекса Российской Федерации (суммы
денежных взысканий (штрафов) по соответствующему
платежу согласно законодательству Российской Федерации)</t>
  </si>
  <si>
    <t>18210601030102100110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</si>
  <si>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</si>
  <si>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Доходы от реализации иного имущества , находящегося в собственности поселения (за исключением имущества муниципальных бюджетных и автономных учреждений, а также имущества муниципальных унитарных  предприятий, в том числе казенных) в части реализации основных средств по указанному имуществу</t>
  </si>
  <si>
    <t>00111402053100000 410</t>
  </si>
  <si>
    <t>00111406025100000430</t>
  </si>
  <si>
    <t>038</t>
  </si>
  <si>
    <t>039</t>
  </si>
  <si>
    <t xml:space="preserve">001 0501 26 0 9602 412 310 </t>
  </si>
  <si>
    <t xml:space="preserve">001 0113 23 9 0113 831 290 </t>
  </si>
  <si>
    <t>001 1001 23 9 0017 312 263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</si>
  <si>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</si>
  <si>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</si>
  <si>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>040</t>
  </si>
  <si>
    <t>041</t>
  </si>
  <si>
    <t xml:space="preserve">001 0113 24 0 0024 244 340 </t>
  </si>
  <si>
    <t xml:space="preserve">001 0409 23 9 0409 244 225 </t>
  </si>
  <si>
    <t xml:space="preserve">001 0409 23 9 7078 244 225 </t>
  </si>
  <si>
    <t xml:space="preserve">001 0501  23 9 0019  540 251 </t>
  </si>
  <si>
    <t xml:space="preserve">001 0502 00 0 0000 000 000 </t>
  </si>
  <si>
    <t xml:space="preserve">001 0502 23 9 0502  414 310  </t>
  </si>
  <si>
    <t xml:space="preserve">001 0502 23 9 7078  414 310  </t>
  </si>
  <si>
    <t>287</t>
  </si>
  <si>
    <t>288</t>
  </si>
  <si>
    <t>289</t>
  </si>
  <si>
    <t>290</t>
  </si>
  <si>
    <t>292</t>
  </si>
  <si>
    <t>293</t>
  </si>
  <si>
    <t>294</t>
  </si>
  <si>
    <t>295</t>
  </si>
  <si>
    <t>296</t>
  </si>
  <si>
    <t>297</t>
  </si>
  <si>
    <t>298</t>
  </si>
  <si>
    <t xml:space="preserve">001 0502 27 2 7088  414 310  </t>
  </si>
  <si>
    <t>182106060431040000110</t>
  </si>
  <si>
    <t>18210606033102100110</t>
  </si>
  <si>
    <t>042</t>
  </si>
  <si>
    <t>043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</si>
  <si>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</si>
  <si>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
земельным участком, расположенным в границах сельских поселений (прочие поступления)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</si>
  <si>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 жилищно-коммунального хозяйства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</si>
  <si>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</si>
  <si>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00120202088100002151</t>
  </si>
  <si>
    <t>00120202089100002151</t>
  </si>
  <si>
    <t>044</t>
  </si>
  <si>
    <t xml:space="preserve">001 0501 26 0 9502 412 310 </t>
  </si>
  <si>
    <t>291</t>
  </si>
  <si>
    <r>
      <t xml:space="preserve">Периодичность:  </t>
    </r>
    <r>
      <rPr>
        <u val="single"/>
        <sz val="8"/>
        <rFont val="Arial Cyr"/>
        <family val="0"/>
      </rPr>
      <t xml:space="preserve">  месячная</t>
    </r>
    <r>
      <rPr>
        <sz val="8"/>
        <rFont val="Arial Cyr"/>
        <family val="2"/>
      </rPr>
      <t xml:space="preserve">, квартальная, годовая
</t>
    </r>
  </si>
  <si>
    <t>299</t>
  </si>
  <si>
    <t xml:space="preserve">002 0103  22 2 0014  540 251 </t>
  </si>
  <si>
    <t xml:space="preserve">001 0104  22 3 0014  540 251 </t>
  </si>
  <si>
    <t>Субсидии бюджетам поселений на осуществление дорожной деятельности в отношении автомобильных дорог общего пользования, а также 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</si>
  <si>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00120202216100000151</t>
  </si>
  <si>
    <t xml:space="preserve">001 0113 23 9 0113 244 226 </t>
  </si>
  <si>
    <t xml:space="preserve">001 0113 23 9 0113 244 310 </t>
  </si>
  <si>
    <t xml:space="preserve">001 0409 25 0 7014 244 225 </t>
  </si>
  <si>
    <t xml:space="preserve">001 0502 23 9 0000 000 000 </t>
  </si>
  <si>
    <t>Непрограммные расходы коммунального хозяйства</t>
  </si>
  <si>
    <t>Программные расходы коммунального хозяйства</t>
  </si>
  <si>
    <t xml:space="preserve">001 0309 23 9 0309 244 226 </t>
  </si>
  <si>
    <t xml:space="preserve">001 0409 25 0 0025 244 226 </t>
  </si>
  <si>
    <t xml:space="preserve">001 0113 23 9 0113 111 211 </t>
  </si>
  <si>
    <t xml:space="preserve">001 0113 23 9 0113 111 213 </t>
  </si>
  <si>
    <t xml:space="preserve">001 0501 26 0 0026 412 310 </t>
  </si>
  <si>
    <t xml:space="preserve">001 0503 23 9 0513 244 226 </t>
  </si>
  <si>
    <t xml:space="preserve">001 0503 23 9 0513 852 290 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</si>
  <si>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</si>
  <si>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</si>
  <si>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</si>
  <si>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</si>
  <si>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</si>
  <si>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</si>
  <si>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</si>
  <si>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</si>
  <si>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</si>
  <si>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045</t>
  </si>
  <si>
    <t>на 01.04.2015 г.</t>
  </si>
  <si>
    <t>06 апреля 2015 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</si>
</sst>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8"/>
      <color indexed="8"/>
      <name val="Arial Cyr"/>
      <family val="0"/>
    </font>
    <font>
      <u val="single"/>
      <sz val="8"/>
      <name val="Arial Cyr"/>
      <family val="0"/>
    </font>
    <font>
      <sz val="8"/>
      <name val="Arial C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" fontId="4" fillId="0" borderId="1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" fontId="4" fillId="0" borderId="17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right"/>
    </xf>
    <xf numFmtId="4" fontId="4" fillId="0" borderId="22" xfId="0" applyNumberFormat="1" applyFont="1" applyBorder="1" applyAlignment="1">
      <alignment horizontal="right" vertical="center"/>
    </xf>
    <xf numFmtId="49" fontId="4" fillId="0" borderId="23" xfId="0" applyNumberFormat="1" applyFont="1" applyBorder="1" applyAlignment="1">
      <alignment vertical="center"/>
    </xf>
    <xf numFmtId="49" fontId="4" fillId="0" borderId="24" xfId="0" applyNumberFormat="1" applyFont="1" applyBorder="1" applyAlignment="1">
      <alignment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center" shrinkToFit="1"/>
    </xf>
    <xf numFmtId="4" fontId="4" fillId="0" borderId="17" xfId="0" applyNumberFormat="1" applyFont="1" applyFill="1" applyBorder="1" applyAlignment="1">
      <alignment horizontal="right" vertical="center" shrinkToFit="1"/>
    </xf>
    <xf numFmtId="49" fontId="4" fillId="0" borderId="17" xfId="0" applyNumberFormat="1" applyFont="1" applyFill="1" applyBorder="1" applyAlignment="1">
      <alignment horizontal="center" shrinkToFit="1"/>
    </xf>
    <xf numFmtId="4" fontId="5" fillId="0" borderId="21" xfId="0" applyNumberFormat="1" applyFont="1" applyBorder="1" applyAlignment="1">
      <alignment horizontal="right" vertical="center"/>
    </xf>
    <xf numFmtId="4" fontId="4" fillId="0" borderId="21" xfId="0" applyNumberFormat="1" applyFont="1" applyBorder="1" applyAlignment="1">
      <alignment horizontal="right" vertical="center"/>
    </xf>
    <xf numFmtId="49" fontId="9" fillId="0" borderId="17" xfId="0" applyNumberFormat="1" applyFont="1" applyBorder="1" applyAlignment="1">
      <alignment horizontal="left" vertical="center" wrapText="1"/>
    </xf>
    <xf numFmtId="4" fontId="9" fillId="0" borderId="17" xfId="0" applyNumberFormat="1" applyFont="1" applyBorder="1" applyAlignment="1">
      <alignment horizontal="right" vertical="center"/>
    </xf>
    <xf numFmtId="4" fontId="9" fillId="0" borderId="21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11" fillId="3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2" fillId="33" borderId="0" xfId="0" applyFont="1" applyFill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9" fontId="0" fillId="0" borderId="0" xfId="57" applyFont="1" applyAlignment="1">
      <alignment/>
    </xf>
    <xf numFmtId="0" fontId="1" fillId="0" borderId="0" xfId="0" applyFont="1" applyAlignment="1">
      <alignment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10" fillId="0" borderId="22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49" fontId="13" fillId="0" borderId="17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4" fontId="5" fillId="0" borderId="22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horizontal="left"/>
    </xf>
    <xf numFmtId="0" fontId="0" fillId="33" borderId="17" xfId="0" applyFill="1" applyBorder="1" applyAlignment="1">
      <alignment/>
    </xf>
    <xf numFmtId="49" fontId="4" fillId="0" borderId="29" xfId="0" applyNumberFormat="1" applyFont="1" applyBorder="1" applyAlignment="1">
      <alignment horizontal="center" vertical="center" wrapText="1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wrapText="1"/>
    </xf>
    <xf numFmtId="49" fontId="5" fillId="0" borderId="29" xfId="0" applyNumberFormat="1" applyFont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9" fontId="4" fillId="0" borderId="17" xfId="57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0" fontId="14" fillId="0" borderId="17" xfId="0" applyNumberFormat="1" applyFont="1" applyBorder="1" applyAlignment="1" quotePrefix="1">
      <alignment horizontal="left" wrapText="1"/>
    </xf>
    <xf numFmtId="0" fontId="14" fillId="0" borderId="17" xfId="0" applyNumberFormat="1" applyFont="1" applyBorder="1" applyAlignment="1" quotePrefix="1">
      <alignment horizontal="left" vertical="top" wrapText="1"/>
    </xf>
    <xf numFmtId="0" fontId="16" fillId="0" borderId="17" xfId="0" applyFont="1" applyBorder="1" applyAlignment="1">
      <alignment vertical="top" wrapText="1"/>
    </xf>
    <xf numFmtId="0" fontId="4" fillId="0" borderId="0" xfId="0" applyFont="1" applyAlignment="1">
      <alignment horizontal="left" wrapText="1"/>
    </xf>
    <xf numFmtId="49" fontId="4" fillId="0" borderId="31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0" fillId="0" borderId="19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0" fontId="0" fillId="0" borderId="38" xfId="0" applyBorder="1" applyAlignment="1">
      <alignment/>
    </xf>
    <xf numFmtId="4" fontId="5" fillId="0" borderId="39" xfId="0" applyNumberFormat="1" applyFont="1" applyBorder="1" applyAlignment="1">
      <alignment horizontal="right" vertical="center"/>
    </xf>
    <xf numFmtId="0" fontId="0" fillId="0" borderId="30" xfId="0" applyBorder="1" applyAlignment="1">
      <alignment/>
    </xf>
    <xf numFmtId="4" fontId="4" fillId="0" borderId="22" xfId="0" applyNumberFormat="1" applyFont="1" applyBorder="1" applyAlignment="1">
      <alignment horizontal="right" vertical="center"/>
    </xf>
    <xf numFmtId="4" fontId="4" fillId="0" borderId="29" xfId="0" applyNumberFormat="1" applyFont="1" applyBorder="1" applyAlignment="1">
      <alignment horizontal="right" vertical="center"/>
    </xf>
    <xf numFmtId="0" fontId="0" fillId="0" borderId="29" xfId="0" applyBorder="1" applyAlignment="1">
      <alignment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6" fillId="0" borderId="40" xfId="0" applyFont="1" applyBorder="1" applyAlignment="1">
      <alignment horizontal="center"/>
    </xf>
    <xf numFmtId="49" fontId="4" fillId="0" borderId="27" xfId="0" applyNumberFormat="1" applyFont="1" applyBorder="1" applyAlignment="1">
      <alignment horizont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4" fontId="4" fillId="0" borderId="44" xfId="0" applyNumberFormat="1" applyFont="1" applyBorder="1" applyAlignment="1">
      <alignment horizontal="center" vertical="center"/>
    </xf>
    <xf numFmtId="4" fontId="4" fillId="0" borderId="34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left" vertical="center" wrapText="1"/>
    </xf>
    <xf numFmtId="49" fontId="13" fillId="0" borderId="34" xfId="0" applyNumberFormat="1" applyFont="1" applyBorder="1" applyAlignment="1">
      <alignment horizontal="left" vertical="center" wrapText="1"/>
    </xf>
    <xf numFmtId="4" fontId="4" fillId="0" borderId="44" xfId="0" applyNumberFormat="1" applyFont="1" applyBorder="1" applyAlignment="1">
      <alignment horizontal="right" vertical="center"/>
    </xf>
    <xf numFmtId="4" fontId="4" fillId="0" borderId="34" xfId="0" applyNumberFormat="1" applyFont="1" applyBorder="1" applyAlignment="1">
      <alignment horizontal="right" vertical="center"/>
    </xf>
    <xf numFmtId="49" fontId="4" fillId="0" borderId="44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49" fontId="4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I55"/>
  <sheetViews>
    <sheetView showGridLines="0" zoomScalePageLayoutView="0" workbookViewId="0" topLeftCell="A17">
      <selection activeCell="F57" sqref="F57"/>
    </sheetView>
  </sheetViews>
  <sheetFormatPr defaultColWidth="9.00390625" defaultRowHeight="12.75"/>
  <cols>
    <col min="1" max="1" width="45.75390625" style="0" customWidth="1"/>
    <col min="2" max="2" width="6.125" style="0" customWidth="1"/>
    <col min="3" max="3" width="23.25390625" style="0" customWidth="1"/>
    <col min="4" max="4" width="10.25390625" style="0" customWidth="1"/>
    <col min="5" max="5" width="10.875" style="0" customWidth="1"/>
    <col min="6" max="7" width="18.75390625" style="0" customWidth="1"/>
    <col min="8" max="8" width="9.75390625" style="0" customWidth="1"/>
    <col min="9" max="9" width="0" style="0" hidden="1" customWidth="1"/>
  </cols>
  <sheetData>
    <row r="1" spans="1:7" ht="15">
      <c r="A1" s="120"/>
      <c r="B1" s="120"/>
      <c r="C1" s="120"/>
      <c r="D1" s="120"/>
      <c r="E1" s="3"/>
      <c r="F1" s="3"/>
      <c r="G1" s="4"/>
    </row>
    <row r="2" spans="1:7" ht="15.75" thickBot="1">
      <c r="A2" s="120" t="s">
        <v>24</v>
      </c>
      <c r="B2" s="120"/>
      <c r="C2" s="120"/>
      <c r="D2" s="120"/>
      <c r="E2" s="35"/>
      <c r="F2" s="40"/>
      <c r="G2" s="10" t="s">
        <v>3</v>
      </c>
    </row>
    <row r="3" spans="1:9" ht="12.75">
      <c r="A3" s="2"/>
      <c r="B3" s="2"/>
      <c r="C3" s="2"/>
      <c r="D3" s="1"/>
      <c r="E3" s="40"/>
      <c r="F3" s="43" t="s">
        <v>7</v>
      </c>
      <c r="G3" s="7" t="s">
        <v>14</v>
      </c>
      <c r="I3" s="1"/>
    </row>
    <row r="4" spans="1:9" ht="12.75">
      <c r="A4" s="121" t="s">
        <v>436</v>
      </c>
      <c r="B4" s="121"/>
      <c r="C4" s="121"/>
      <c r="D4" s="121"/>
      <c r="E4" s="1"/>
      <c r="F4" s="48" t="s">
        <v>6</v>
      </c>
      <c r="G4" s="22">
        <v>42095</v>
      </c>
      <c r="I4" s="1"/>
    </row>
    <row r="5" spans="1:9" ht="12.75">
      <c r="A5" s="2"/>
      <c r="B5" s="2"/>
      <c r="C5" s="2"/>
      <c r="D5" s="1"/>
      <c r="E5" s="1"/>
      <c r="F5" s="48" t="s">
        <v>5</v>
      </c>
      <c r="G5" s="36" t="s">
        <v>28</v>
      </c>
      <c r="I5" s="1"/>
    </row>
    <row r="6" spans="1:9" ht="33.75" customHeight="1">
      <c r="A6" s="122" t="s">
        <v>20</v>
      </c>
      <c r="B6" s="122"/>
      <c r="C6" s="116" t="s">
        <v>25</v>
      </c>
      <c r="D6" s="116"/>
      <c r="E6" s="116"/>
      <c r="F6" s="48" t="s">
        <v>21</v>
      </c>
      <c r="G6" s="36" t="s">
        <v>29</v>
      </c>
      <c r="I6" s="1"/>
    </row>
    <row r="7" spans="1:9" ht="33.75" customHeight="1">
      <c r="A7" s="6" t="s">
        <v>12</v>
      </c>
      <c r="B7" s="116" t="s">
        <v>26</v>
      </c>
      <c r="C7" s="116"/>
      <c r="D7" s="116"/>
      <c r="E7" s="116"/>
      <c r="F7" s="48" t="s">
        <v>276</v>
      </c>
      <c r="G7" s="49" t="s">
        <v>277</v>
      </c>
      <c r="I7" s="1"/>
    </row>
    <row r="8" spans="1:9" ht="22.5">
      <c r="A8" s="92" t="s">
        <v>407</v>
      </c>
      <c r="B8" s="6"/>
      <c r="C8" s="6"/>
      <c r="D8" s="5"/>
      <c r="E8" s="1"/>
      <c r="F8" s="48"/>
      <c r="G8" s="8"/>
      <c r="I8" s="1"/>
    </row>
    <row r="9" spans="1:9" ht="13.5" thickBot="1">
      <c r="A9" s="6" t="s">
        <v>27</v>
      </c>
      <c r="B9" s="6"/>
      <c r="C9" s="16"/>
      <c r="D9" s="5"/>
      <c r="E9" s="1"/>
      <c r="F9" s="48"/>
      <c r="G9" s="9" t="s">
        <v>0</v>
      </c>
      <c r="I9" s="1"/>
    </row>
    <row r="10" spans="1:7" ht="15.75" thickBot="1">
      <c r="A10" s="115" t="s">
        <v>18</v>
      </c>
      <c r="B10" s="115"/>
      <c r="C10" s="115"/>
      <c r="D10" s="115"/>
      <c r="E10" s="34"/>
      <c r="F10" s="34"/>
      <c r="G10" s="11"/>
    </row>
    <row r="11" spans="1:7" ht="3.75" customHeight="1">
      <c r="A11" s="117" t="s">
        <v>4</v>
      </c>
      <c r="B11" s="110" t="s">
        <v>9</v>
      </c>
      <c r="C11" s="110"/>
      <c r="D11" s="99" t="s">
        <v>15</v>
      </c>
      <c r="E11" s="100"/>
      <c r="F11" s="96" t="s">
        <v>10</v>
      </c>
      <c r="G11" s="93" t="s">
        <v>13</v>
      </c>
    </row>
    <row r="12" spans="1:7" ht="3" customHeight="1">
      <c r="A12" s="118"/>
      <c r="B12" s="111"/>
      <c r="C12" s="111"/>
      <c r="D12" s="101"/>
      <c r="E12" s="102"/>
      <c r="F12" s="97"/>
      <c r="G12" s="94"/>
    </row>
    <row r="13" spans="1:7" ht="3" customHeight="1">
      <c r="A13" s="118"/>
      <c r="B13" s="111"/>
      <c r="C13" s="111"/>
      <c r="D13" s="101"/>
      <c r="E13" s="102"/>
      <c r="F13" s="97"/>
      <c r="G13" s="94"/>
    </row>
    <row r="14" spans="1:7" ht="3" customHeight="1">
      <c r="A14" s="118"/>
      <c r="B14" s="111"/>
      <c r="C14" s="111"/>
      <c r="D14" s="101"/>
      <c r="E14" s="102"/>
      <c r="F14" s="97"/>
      <c r="G14" s="94"/>
    </row>
    <row r="15" spans="1:7" ht="3" customHeight="1">
      <c r="A15" s="118"/>
      <c r="B15" s="111"/>
      <c r="C15" s="111"/>
      <c r="D15" s="101"/>
      <c r="E15" s="102"/>
      <c r="F15" s="97"/>
      <c r="G15" s="94"/>
    </row>
    <row r="16" spans="1:7" ht="3" customHeight="1">
      <c r="A16" s="118"/>
      <c r="B16" s="111"/>
      <c r="C16" s="111"/>
      <c r="D16" s="101"/>
      <c r="E16" s="102"/>
      <c r="F16" s="97"/>
      <c r="G16" s="94"/>
    </row>
    <row r="17" spans="1:7" ht="23.25" customHeight="1">
      <c r="A17" s="119"/>
      <c r="B17" s="112"/>
      <c r="C17" s="112"/>
      <c r="D17" s="103"/>
      <c r="E17" s="104"/>
      <c r="F17" s="98"/>
      <c r="G17" s="95"/>
    </row>
    <row r="18" spans="1:7" ht="12" customHeight="1" thickBot="1">
      <c r="A18" s="17">
        <v>1</v>
      </c>
      <c r="B18" s="18">
        <v>2</v>
      </c>
      <c r="C18" s="50"/>
      <c r="D18" s="113" t="s">
        <v>1</v>
      </c>
      <c r="E18" s="114"/>
      <c r="F18" s="47" t="s">
        <v>2</v>
      </c>
      <c r="G18" s="20" t="s">
        <v>11</v>
      </c>
    </row>
    <row r="19" spans="1:7" ht="12.75">
      <c r="A19" s="86" t="s">
        <v>64</v>
      </c>
      <c r="B19" s="85" t="s">
        <v>8</v>
      </c>
      <c r="C19" s="51" t="s">
        <v>66</v>
      </c>
      <c r="D19" s="105">
        <f>SUM(D21:D55)</f>
        <v>125195875.48</v>
      </c>
      <c r="E19" s="106"/>
      <c r="F19" s="52">
        <f>SUM(F21:F55)</f>
        <v>-6924407.909999996</v>
      </c>
      <c r="G19" s="52">
        <f>SUM(G21:G55)</f>
        <v>93649163.24000002</v>
      </c>
    </row>
    <row r="20" spans="1:7" ht="12.75">
      <c r="A20" s="83" t="s">
        <v>65</v>
      </c>
      <c r="B20" s="82" t="s">
        <v>30</v>
      </c>
      <c r="C20" s="51"/>
      <c r="D20" s="107"/>
      <c r="E20" s="109"/>
      <c r="F20" s="52"/>
      <c r="G20" s="26">
        <f aca="true" t="shared" si="0" ref="G20:G30">D20-F20</f>
        <v>0</v>
      </c>
    </row>
    <row r="21" spans="1:7" ht="57.75" customHeight="1">
      <c r="A21" s="84" t="s">
        <v>32</v>
      </c>
      <c r="B21" s="82" t="s">
        <v>107</v>
      </c>
      <c r="C21" s="53" t="s">
        <v>67</v>
      </c>
      <c r="D21" s="107">
        <v>16000</v>
      </c>
      <c r="E21" s="109"/>
      <c r="F21" s="52">
        <v>3750</v>
      </c>
      <c r="G21" s="26">
        <f t="shared" si="0"/>
        <v>12250</v>
      </c>
    </row>
    <row r="22" spans="1:7" ht="59.25" customHeight="1">
      <c r="A22" s="84" t="s">
        <v>355</v>
      </c>
      <c r="B22" s="82" t="s">
        <v>108</v>
      </c>
      <c r="C22" s="53" t="s">
        <v>68</v>
      </c>
      <c r="D22" s="107">
        <v>270000</v>
      </c>
      <c r="E22" s="109"/>
      <c r="F22" s="52">
        <v>4272.48</v>
      </c>
      <c r="G22" s="26">
        <f t="shared" si="0"/>
        <v>265727.52</v>
      </c>
    </row>
    <row r="23" spans="1:7" ht="69" customHeight="1">
      <c r="A23" s="88" t="s">
        <v>354</v>
      </c>
      <c r="B23" s="82" t="s">
        <v>109</v>
      </c>
      <c r="C23" s="53" t="s">
        <v>274</v>
      </c>
      <c r="D23" s="107">
        <v>26744350</v>
      </c>
      <c r="E23" s="108"/>
      <c r="F23" s="52">
        <v>575000</v>
      </c>
      <c r="G23" s="26">
        <f t="shared" si="0"/>
        <v>26169350</v>
      </c>
    </row>
    <row r="24" spans="1:7" ht="44.25" customHeight="1">
      <c r="A24" s="88" t="s">
        <v>362</v>
      </c>
      <c r="B24" s="82" t="s">
        <v>110</v>
      </c>
      <c r="C24" s="53" t="s">
        <v>365</v>
      </c>
      <c r="D24" s="107">
        <v>3800000</v>
      </c>
      <c r="E24" s="108"/>
      <c r="F24" s="52">
        <v>3800000</v>
      </c>
      <c r="G24" s="26">
        <f t="shared" si="0"/>
        <v>0</v>
      </c>
    </row>
    <row r="25" spans="1:7" ht="68.25" customHeight="1">
      <c r="A25" s="91" t="s">
        <v>363</v>
      </c>
      <c r="B25" s="82" t="s">
        <v>111</v>
      </c>
      <c r="C25" s="53" t="s">
        <v>364</v>
      </c>
      <c r="D25" s="107">
        <v>165600</v>
      </c>
      <c r="E25" s="108"/>
      <c r="F25" s="52">
        <v>165600</v>
      </c>
      <c r="G25" s="26">
        <f t="shared" si="0"/>
        <v>0</v>
      </c>
    </row>
    <row r="26" spans="1:7" ht="14.25" customHeight="1">
      <c r="A26" s="84" t="s">
        <v>356</v>
      </c>
      <c r="B26" s="82" t="s">
        <v>112</v>
      </c>
      <c r="C26" s="53" t="s">
        <v>128</v>
      </c>
      <c r="D26" s="107">
        <v>100000</v>
      </c>
      <c r="E26" s="108"/>
      <c r="F26" s="52">
        <v>3814.8</v>
      </c>
      <c r="G26" s="26">
        <f t="shared" si="0"/>
        <v>96185.2</v>
      </c>
    </row>
    <row r="27" spans="1:7" ht="22.5" customHeight="1">
      <c r="A27" s="84" t="s">
        <v>357</v>
      </c>
      <c r="B27" s="82" t="s">
        <v>113</v>
      </c>
      <c r="C27" s="53" t="s">
        <v>69</v>
      </c>
      <c r="D27" s="107">
        <v>2785500</v>
      </c>
      <c r="E27" s="109"/>
      <c r="F27" s="52">
        <v>557100</v>
      </c>
      <c r="G27" s="26">
        <f t="shared" si="0"/>
        <v>2228400</v>
      </c>
    </row>
    <row r="28" spans="1:7" ht="34.5" customHeight="1">
      <c r="A28" s="84" t="s">
        <v>371</v>
      </c>
      <c r="B28" s="82" t="s">
        <v>327</v>
      </c>
      <c r="C28" s="53" t="s">
        <v>372</v>
      </c>
      <c r="D28" s="107">
        <v>5000000</v>
      </c>
      <c r="E28" s="109"/>
      <c r="F28" s="52"/>
      <c r="G28" s="26">
        <f t="shared" si="0"/>
        <v>5000000</v>
      </c>
    </row>
    <row r="29" spans="1:7" ht="36" customHeight="1">
      <c r="A29" s="84" t="s">
        <v>358</v>
      </c>
      <c r="B29" s="82" t="s">
        <v>114</v>
      </c>
      <c r="C29" s="53" t="s">
        <v>70</v>
      </c>
      <c r="D29" s="107">
        <v>400561</v>
      </c>
      <c r="E29" s="109"/>
      <c r="F29" s="52">
        <v>113620</v>
      </c>
      <c r="G29" s="26">
        <f>D29-F29</f>
        <v>286941</v>
      </c>
    </row>
    <row r="30" spans="1:7" ht="27.75" customHeight="1">
      <c r="A30" s="84" t="s">
        <v>359</v>
      </c>
      <c r="B30" s="82" t="s">
        <v>328</v>
      </c>
      <c r="C30" s="53" t="s">
        <v>168</v>
      </c>
      <c r="D30" s="107">
        <v>1000</v>
      </c>
      <c r="E30" s="108"/>
      <c r="F30" s="52"/>
      <c r="G30" s="26">
        <f t="shared" si="0"/>
        <v>1000</v>
      </c>
    </row>
    <row r="31" spans="1:7" ht="45.75" customHeight="1">
      <c r="A31" s="88" t="s">
        <v>325</v>
      </c>
      <c r="B31" s="32" t="s">
        <v>115</v>
      </c>
      <c r="C31" s="53" t="s">
        <v>326</v>
      </c>
      <c r="D31" s="107">
        <v>39000000</v>
      </c>
      <c r="E31" s="108"/>
      <c r="F31" s="52">
        <v>2282955.2</v>
      </c>
      <c r="G31" s="26">
        <f>D31-F31</f>
        <v>36717044.8</v>
      </c>
    </row>
    <row r="32" spans="1:7" ht="57" customHeight="1">
      <c r="A32" s="88" t="s">
        <v>400</v>
      </c>
      <c r="B32" s="82" t="s">
        <v>242</v>
      </c>
      <c r="C32" s="53" t="s">
        <v>402</v>
      </c>
      <c r="D32" s="107">
        <v>8261573.47</v>
      </c>
      <c r="E32" s="108"/>
      <c r="F32" s="52"/>
      <c r="G32" s="26"/>
    </row>
    <row r="33" spans="1:7" ht="33.75" customHeight="1">
      <c r="A33" s="88" t="s">
        <v>401</v>
      </c>
      <c r="B33" s="82" t="s">
        <v>243</v>
      </c>
      <c r="C33" s="53" t="s">
        <v>403</v>
      </c>
      <c r="D33" s="107">
        <v>4137291.01</v>
      </c>
      <c r="E33" s="108"/>
      <c r="F33" s="52"/>
      <c r="G33" s="26"/>
    </row>
    <row r="34" spans="1:7" ht="66" customHeight="1">
      <c r="A34" s="88" t="s">
        <v>411</v>
      </c>
      <c r="B34" s="82" t="s">
        <v>329</v>
      </c>
      <c r="C34" s="53" t="s">
        <v>412</v>
      </c>
      <c r="D34" s="107">
        <v>909000</v>
      </c>
      <c r="E34" s="108"/>
      <c r="F34" s="52"/>
      <c r="G34" s="26"/>
    </row>
    <row r="35" spans="1:7" ht="33.75">
      <c r="A35" s="84" t="s">
        <v>105</v>
      </c>
      <c r="B35" s="82" t="s">
        <v>244</v>
      </c>
      <c r="C35" s="53" t="s">
        <v>106</v>
      </c>
      <c r="D35" s="107"/>
      <c r="E35" s="109"/>
      <c r="F35" s="52">
        <v>-21580611</v>
      </c>
      <c r="G35" s="26"/>
    </row>
    <row r="36" spans="1:7" ht="56.25" customHeight="1">
      <c r="A36" s="89" t="s">
        <v>337</v>
      </c>
      <c r="B36" s="82" t="s">
        <v>116</v>
      </c>
      <c r="C36" s="53" t="s">
        <v>235</v>
      </c>
      <c r="D36" s="107">
        <v>200000</v>
      </c>
      <c r="E36" s="109"/>
      <c r="F36" s="52">
        <v>77242.02</v>
      </c>
      <c r="G36" s="26">
        <f>D36-F36</f>
        <v>122757.98</v>
      </c>
    </row>
    <row r="37" spans="1:7" ht="104.25" customHeight="1">
      <c r="A37" s="89" t="s">
        <v>338</v>
      </c>
      <c r="B37" s="82" t="s">
        <v>117</v>
      </c>
      <c r="C37" s="53" t="s">
        <v>236</v>
      </c>
      <c r="D37" s="107">
        <v>5000</v>
      </c>
      <c r="E37" s="109"/>
      <c r="F37" s="52">
        <v>1731.09</v>
      </c>
      <c r="G37" s="26">
        <f>D37-F37</f>
        <v>3268.91</v>
      </c>
    </row>
    <row r="38" spans="1:7" ht="60" customHeight="1">
      <c r="A38" s="89" t="s">
        <v>339</v>
      </c>
      <c r="B38" s="82" t="s">
        <v>118</v>
      </c>
      <c r="C38" s="53" t="s">
        <v>237</v>
      </c>
      <c r="D38" s="107">
        <v>400000</v>
      </c>
      <c r="E38" s="108"/>
      <c r="F38" s="52">
        <v>154535.33</v>
      </c>
      <c r="G38" s="26">
        <f>D38-F38</f>
        <v>245464.67</v>
      </c>
    </row>
    <row r="39" spans="1:7" ht="49.5" customHeight="1">
      <c r="A39" s="89" t="s">
        <v>340</v>
      </c>
      <c r="B39" s="82" t="s">
        <v>245</v>
      </c>
      <c r="C39" s="53" t="s">
        <v>238</v>
      </c>
      <c r="D39" s="107"/>
      <c r="E39" s="108"/>
      <c r="F39" s="52">
        <v>-5036.7</v>
      </c>
      <c r="G39" s="26"/>
    </row>
    <row r="40" spans="1:7" ht="84" customHeight="1">
      <c r="A40" s="90" t="s">
        <v>341</v>
      </c>
      <c r="B40" s="82" t="s">
        <v>246</v>
      </c>
      <c r="C40" s="53" t="s">
        <v>85</v>
      </c>
      <c r="D40" s="107">
        <v>8000000</v>
      </c>
      <c r="E40" s="108"/>
      <c r="F40" s="52">
        <v>1702110.24</v>
      </c>
      <c r="G40" s="26">
        <f>D40-F40</f>
        <v>6297889.76</v>
      </c>
    </row>
    <row r="41" spans="1:7" ht="58.5" customHeight="1">
      <c r="A41" s="84" t="s">
        <v>342</v>
      </c>
      <c r="B41" s="82" t="s">
        <v>247</v>
      </c>
      <c r="C41" s="53" t="s">
        <v>89</v>
      </c>
      <c r="D41" s="107"/>
      <c r="E41" s="108"/>
      <c r="F41" s="52">
        <v>38300</v>
      </c>
      <c r="G41" s="26"/>
    </row>
    <row r="42" spans="1:7" ht="49.5" customHeight="1">
      <c r="A42" s="84" t="s">
        <v>343</v>
      </c>
      <c r="B42" s="82" t="s">
        <v>119</v>
      </c>
      <c r="C42" s="53" t="s">
        <v>330</v>
      </c>
      <c r="D42" s="107"/>
      <c r="E42" s="108"/>
      <c r="F42" s="52">
        <v>56.4</v>
      </c>
      <c r="G42" s="26"/>
    </row>
    <row r="43" spans="1:7" ht="66.75" customHeight="1">
      <c r="A43" s="84" t="s">
        <v>360</v>
      </c>
      <c r="B43" s="82" t="s">
        <v>120</v>
      </c>
      <c r="C43" s="53" t="s">
        <v>104</v>
      </c>
      <c r="D43" s="107"/>
      <c r="E43" s="108"/>
      <c r="F43" s="52">
        <v>600</v>
      </c>
      <c r="G43" s="26"/>
    </row>
    <row r="44" spans="1:7" ht="60.75" customHeight="1">
      <c r="A44" s="84" t="s">
        <v>344</v>
      </c>
      <c r="B44" s="82" t="s">
        <v>121</v>
      </c>
      <c r="C44" s="53" t="s">
        <v>71</v>
      </c>
      <c r="D44" s="107">
        <v>4000000</v>
      </c>
      <c r="E44" s="109"/>
      <c r="F44" s="52">
        <v>304638.1</v>
      </c>
      <c r="G44" s="26">
        <f>D44-F44</f>
        <v>3695361.9</v>
      </c>
    </row>
    <row r="45" spans="1:7" ht="48.75" customHeight="1">
      <c r="A45" s="84" t="s">
        <v>345</v>
      </c>
      <c r="B45" s="82" t="s">
        <v>122</v>
      </c>
      <c r="C45" s="53" t="s">
        <v>361</v>
      </c>
      <c r="D45" s="107"/>
      <c r="E45" s="109"/>
      <c r="F45" s="52">
        <v>12133.98</v>
      </c>
      <c r="G45" s="26"/>
    </row>
    <row r="46" spans="1:7" ht="47.25" customHeight="1">
      <c r="A46" s="84" t="s">
        <v>346</v>
      </c>
      <c r="B46" s="82" t="s">
        <v>123</v>
      </c>
      <c r="C46" s="53" t="s">
        <v>331</v>
      </c>
      <c r="D46" s="107"/>
      <c r="E46" s="109"/>
      <c r="F46" s="52">
        <v>0.66</v>
      </c>
      <c r="G46" s="26"/>
    </row>
    <row r="47" spans="1:7" ht="33" customHeight="1">
      <c r="A47" s="84" t="s">
        <v>347</v>
      </c>
      <c r="B47" s="82" t="s">
        <v>129</v>
      </c>
      <c r="C47" s="53" t="s">
        <v>72</v>
      </c>
      <c r="D47" s="107">
        <v>50000</v>
      </c>
      <c r="E47" s="109"/>
      <c r="F47" s="52">
        <v>4688.5</v>
      </c>
      <c r="G47" s="26">
        <f>D47-F47</f>
        <v>45311.5</v>
      </c>
    </row>
    <row r="48" spans="1:7" ht="34.5" customHeight="1">
      <c r="A48" s="84" t="s">
        <v>348</v>
      </c>
      <c r="B48" s="82" t="s">
        <v>366</v>
      </c>
      <c r="C48" s="53" t="s">
        <v>73</v>
      </c>
      <c r="D48" s="107">
        <v>3950000</v>
      </c>
      <c r="E48" s="109"/>
      <c r="F48" s="52">
        <v>289575.97</v>
      </c>
      <c r="G48" s="26"/>
    </row>
    <row r="49" spans="1:7" ht="27.75" customHeight="1">
      <c r="A49" s="84" t="s">
        <v>349</v>
      </c>
      <c r="B49" s="82" t="s">
        <v>367</v>
      </c>
      <c r="C49" s="53" t="s">
        <v>332</v>
      </c>
      <c r="D49" s="107"/>
      <c r="E49" s="109"/>
      <c r="F49" s="52">
        <v>14603.98</v>
      </c>
      <c r="G49" s="26"/>
    </row>
    <row r="50" spans="1:7" ht="17.25" customHeight="1">
      <c r="A50" s="84" t="s">
        <v>350</v>
      </c>
      <c r="B50" s="82" t="s">
        <v>373</v>
      </c>
      <c r="C50" s="53" t="s">
        <v>333</v>
      </c>
      <c r="D50" s="107"/>
      <c r="E50" s="109"/>
      <c r="F50" s="52">
        <v>4433.01</v>
      </c>
      <c r="G50" s="26"/>
    </row>
    <row r="51" spans="1:7" ht="57" customHeight="1">
      <c r="A51" s="84" t="s">
        <v>351</v>
      </c>
      <c r="B51" s="82" t="s">
        <v>374</v>
      </c>
      <c r="C51" s="53" t="s">
        <v>336</v>
      </c>
      <c r="D51" s="107">
        <v>15000000</v>
      </c>
      <c r="E51" s="109"/>
      <c r="F51" s="52">
        <v>3182552.32</v>
      </c>
      <c r="G51" s="26">
        <f>D51-F51</f>
        <v>11817447.68</v>
      </c>
    </row>
    <row r="52" spans="1:7" ht="36.75" customHeight="1">
      <c r="A52" s="84" t="s">
        <v>398</v>
      </c>
      <c r="B52" s="82" t="s">
        <v>396</v>
      </c>
      <c r="C52" s="53" t="s">
        <v>395</v>
      </c>
      <c r="D52" s="107"/>
      <c r="E52" s="109"/>
      <c r="F52" s="52">
        <v>1902.94</v>
      </c>
      <c r="G52" s="26">
        <f>D52-F52</f>
        <v>-1902.94</v>
      </c>
    </row>
    <row r="53" spans="1:7" ht="56.25">
      <c r="A53" s="84" t="s">
        <v>352</v>
      </c>
      <c r="B53" s="82" t="s">
        <v>397</v>
      </c>
      <c r="C53" s="53" t="s">
        <v>335</v>
      </c>
      <c r="D53" s="107">
        <v>2000000</v>
      </c>
      <c r="E53" s="109"/>
      <c r="F53" s="52">
        <v>1353334.74</v>
      </c>
      <c r="G53" s="26">
        <f>D53-F53</f>
        <v>646665.26</v>
      </c>
    </row>
    <row r="54" spans="1:7" ht="36" customHeight="1">
      <c r="A54" s="84" t="s">
        <v>353</v>
      </c>
      <c r="B54" s="82" t="s">
        <v>404</v>
      </c>
      <c r="C54" s="53" t="s">
        <v>334</v>
      </c>
      <c r="D54" s="107"/>
      <c r="E54" s="109"/>
      <c r="F54" s="52">
        <v>12688.03</v>
      </c>
      <c r="G54" s="26"/>
    </row>
    <row r="55" spans="1:7" ht="35.25" customHeight="1">
      <c r="A55" s="84" t="s">
        <v>399</v>
      </c>
      <c r="B55" s="82" t="s">
        <v>435</v>
      </c>
      <c r="C55" s="53" t="s">
        <v>394</v>
      </c>
      <c r="D55" s="107"/>
      <c r="E55" s="109"/>
      <c r="F55" s="52"/>
      <c r="G55" s="26"/>
    </row>
  </sheetData>
  <sheetProtection/>
  <mergeCells count="51">
    <mergeCell ref="A1:D1"/>
    <mergeCell ref="A2:D2"/>
    <mergeCell ref="A4:D4"/>
    <mergeCell ref="A6:B6"/>
    <mergeCell ref="C6:E6"/>
    <mergeCell ref="A10:D10"/>
    <mergeCell ref="B7:E7"/>
    <mergeCell ref="A11:A17"/>
    <mergeCell ref="B11:B17"/>
    <mergeCell ref="D29:E29"/>
    <mergeCell ref="D21:E21"/>
    <mergeCell ref="D26:E26"/>
    <mergeCell ref="D50:E50"/>
    <mergeCell ref="D42:E42"/>
    <mergeCell ref="D49:E49"/>
    <mergeCell ref="C11:C17"/>
    <mergeCell ref="D25:E25"/>
    <mergeCell ref="D20:E20"/>
    <mergeCell ref="D22:E22"/>
    <mergeCell ref="D18:E18"/>
    <mergeCell ref="D24:E24"/>
    <mergeCell ref="D38:E38"/>
    <mergeCell ref="D28:E28"/>
    <mergeCell ref="D37:E37"/>
    <mergeCell ref="D27:E27"/>
    <mergeCell ref="D32:E32"/>
    <mergeCell ref="D33:E33"/>
    <mergeCell ref="D45:E45"/>
    <mergeCell ref="D34:E34"/>
    <mergeCell ref="D39:E39"/>
    <mergeCell ref="D30:E30"/>
    <mergeCell ref="D40:E40"/>
    <mergeCell ref="D36:E36"/>
    <mergeCell ref="D35:E35"/>
    <mergeCell ref="D47:E47"/>
    <mergeCell ref="D48:E48"/>
    <mergeCell ref="D54:E54"/>
    <mergeCell ref="D53:E53"/>
    <mergeCell ref="D52:E52"/>
    <mergeCell ref="D51:E51"/>
    <mergeCell ref="D46:E46"/>
    <mergeCell ref="G11:G17"/>
    <mergeCell ref="F11:F17"/>
    <mergeCell ref="D11:E17"/>
    <mergeCell ref="D19:E19"/>
    <mergeCell ref="D23:E23"/>
    <mergeCell ref="D55:E55"/>
    <mergeCell ref="D41:E41"/>
    <mergeCell ref="D31:E31"/>
    <mergeCell ref="D43:E43"/>
    <mergeCell ref="D44:E44"/>
  </mergeCells>
  <conditionalFormatting sqref="G50:G51 G43:G44 G46:G47 G35:G41 G53 G20:G30">
    <cfRule type="cellIs" priority="48" dxfId="46" operator="equal" stopIfTrue="1">
      <formula>0</formula>
    </cfRule>
  </conditionalFormatting>
  <conditionalFormatting sqref="G55">
    <cfRule type="cellIs" priority="15" dxfId="46" operator="equal" stopIfTrue="1">
      <formula>0</formula>
    </cfRule>
  </conditionalFormatting>
  <conditionalFormatting sqref="G48">
    <cfRule type="cellIs" priority="12" dxfId="46" operator="equal" stopIfTrue="1">
      <formula>0</formula>
    </cfRule>
  </conditionalFormatting>
  <conditionalFormatting sqref="G42">
    <cfRule type="cellIs" priority="6" dxfId="46" operator="equal" stopIfTrue="1">
      <formula>0</formula>
    </cfRule>
  </conditionalFormatting>
  <conditionalFormatting sqref="G45">
    <cfRule type="cellIs" priority="5" dxfId="46" operator="equal" stopIfTrue="1">
      <formula>0</formula>
    </cfRule>
  </conditionalFormatting>
  <conditionalFormatting sqref="G49">
    <cfRule type="cellIs" priority="4" dxfId="46" operator="equal" stopIfTrue="1">
      <formula>0</formula>
    </cfRule>
  </conditionalFormatting>
  <conditionalFormatting sqref="G31:G34">
    <cfRule type="cellIs" priority="3" dxfId="46" operator="equal" stopIfTrue="1">
      <formula>0</formula>
    </cfRule>
  </conditionalFormatting>
  <conditionalFormatting sqref="G54">
    <cfRule type="cellIs" priority="2" dxfId="46" operator="equal" stopIfTrue="1">
      <formula>0</formula>
    </cfRule>
  </conditionalFormatting>
  <conditionalFormatting sqref="G52">
    <cfRule type="cellIs" priority="1" dxfId="46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G126"/>
  <sheetViews>
    <sheetView showGridLines="0" zoomScalePageLayoutView="0" workbookViewId="0" topLeftCell="A96">
      <selection activeCell="A129" sqref="A129"/>
    </sheetView>
  </sheetViews>
  <sheetFormatPr defaultColWidth="9.00390625" defaultRowHeight="12.75"/>
  <cols>
    <col min="1" max="1" width="45.75390625" style="0" customWidth="1"/>
    <col min="2" max="2" width="4.625" style="0" customWidth="1"/>
    <col min="3" max="3" width="17.75390625" style="0" customWidth="1"/>
    <col min="4" max="4" width="7.00390625" style="0" customWidth="1"/>
    <col min="5" max="5" width="19.375" style="0" customWidth="1"/>
    <col min="6" max="7" width="18.75390625" style="0" customWidth="1"/>
  </cols>
  <sheetData>
    <row r="1" ht="12.75" customHeight="1"/>
    <row r="2" spans="1:7" ht="15" customHeight="1">
      <c r="A2" s="133" t="s">
        <v>19</v>
      </c>
      <c r="B2" s="133"/>
      <c r="C2" s="133"/>
      <c r="D2" s="133"/>
      <c r="E2" s="133"/>
      <c r="F2" s="34"/>
      <c r="G2" s="5" t="s">
        <v>16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34" t="s">
        <v>4</v>
      </c>
      <c r="B4" s="68"/>
      <c r="C4" s="137" t="s">
        <v>22</v>
      </c>
      <c r="D4" s="138"/>
      <c r="E4" s="96" t="s">
        <v>15</v>
      </c>
      <c r="F4" s="145" t="s">
        <v>10</v>
      </c>
      <c r="G4" s="93" t="s">
        <v>13</v>
      </c>
    </row>
    <row r="5" spans="1:7" ht="5.25" customHeight="1">
      <c r="A5" s="135"/>
      <c r="B5" s="69"/>
      <c r="C5" s="139"/>
      <c r="D5" s="140"/>
      <c r="E5" s="97"/>
      <c r="F5" s="146"/>
      <c r="G5" s="94"/>
    </row>
    <row r="6" spans="1:7" ht="9" customHeight="1">
      <c r="A6" s="135"/>
      <c r="B6" s="69"/>
      <c r="C6" s="139"/>
      <c r="D6" s="140"/>
      <c r="E6" s="97"/>
      <c r="F6" s="146"/>
      <c r="G6" s="94"/>
    </row>
    <row r="7" spans="1:7" ht="6" customHeight="1">
      <c r="A7" s="135"/>
      <c r="B7" s="69"/>
      <c r="C7" s="139"/>
      <c r="D7" s="140"/>
      <c r="E7" s="97"/>
      <c r="F7" s="146"/>
      <c r="G7" s="94"/>
    </row>
    <row r="8" spans="1:7" ht="6" customHeight="1">
      <c r="A8" s="135"/>
      <c r="B8" s="69"/>
      <c r="C8" s="139"/>
      <c r="D8" s="140"/>
      <c r="E8" s="97"/>
      <c r="F8" s="146"/>
      <c r="G8" s="94"/>
    </row>
    <row r="9" spans="1:7" ht="10.5" customHeight="1">
      <c r="A9" s="135"/>
      <c r="B9" s="69"/>
      <c r="C9" s="139"/>
      <c r="D9" s="140"/>
      <c r="E9" s="97"/>
      <c r="F9" s="146"/>
      <c r="G9" s="94"/>
    </row>
    <row r="10" spans="1:7" ht="3.75" customHeight="1" hidden="1">
      <c r="A10" s="135"/>
      <c r="B10" s="69"/>
      <c r="C10" s="139"/>
      <c r="D10" s="140"/>
      <c r="E10" s="97"/>
      <c r="F10" s="37"/>
      <c r="G10" s="45"/>
    </row>
    <row r="11" spans="1:7" ht="12.75" customHeight="1" hidden="1">
      <c r="A11" s="136"/>
      <c r="B11" s="70"/>
      <c r="C11" s="141"/>
      <c r="D11" s="142"/>
      <c r="E11" s="98"/>
      <c r="F11" s="39"/>
      <c r="G11" s="46"/>
    </row>
    <row r="12" spans="1:7" ht="13.5" customHeight="1" thickBot="1">
      <c r="A12" s="17">
        <v>1</v>
      </c>
      <c r="B12" s="71"/>
      <c r="C12" s="143">
        <v>3</v>
      </c>
      <c r="D12" s="144"/>
      <c r="E12" s="19" t="s">
        <v>1</v>
      </c>
      <c r="F12" s="38" t="s">
        <v>2</v>
      </c>
      <c r="G12" s="20" t="s">
        <v>11</v>
      </c>
    </row>
    <row r="13" spans="1:7" ht="12.75">
      <c r="A13" s="23" t="s">
        <v>33</v>
      </c>
      <c r="B13" s="72" t="s">
        <v>130</v>
      </c>
      <c r="C13" s="127" t="s">
        <v>31</v>
      </c>
      <c r="D13" s="128"/>
      <c r="E13" s="24">
        <f>E15+E77+E56+E60+E65+E109+E118+E121+E113</f>
        <v>153961875.48000002</v>
      </c>
      <c r="F13" s="24">
        <f>F15+F77+F56+F60+F65+F109+F118+F121+F113</f>
        <v>17869638.71</v>
      </c>
      <c r="G13" s="41">
        <f aca="true" t="shared" si="0" ref="G13:G28">E13-F13</f>
        <v>136092236.77</v>
      </c>
    </row>
    <row r="14" spans="1:7" ht="12.75">
      <c r="A14" s="25" t="s">
        <v>34</v>
      </c>
      <c r="B14" s="73"/>
      <c r="C14" s="123" t="s">
        <v>30</v>
      </c>
      <c r="D14" s="124"/>
      <c r="E14" s="26"/>
      <c r="F14" s="44" t="s">
        <v>296</v>
      </c>
      <c r="G14" s="42"/>
    </row>
    <row r="15" spans="1:7" ht="12.75">
      <c r="A15" s="23" t="s">
        <v>35</v>
      </c>
      <c r="B15" s="72" t="s">
        <v>131</v>
      </c>
      <c r="C15" s="127" t="s">
        <v>223</v>
      </c>
      <c r="D15" s="128"/>
      <c r="E15" s="24">
        <f>E19+E29+E45+E16</f>
        <v>23305494.669999998</v>
      </c>
      <c r="F15" s="24">
        <f>F19+F29+F45+F16</f>
        <v>5668174.19</v>
      </c>
      <c r="G15" s="41">
        <f t="shared" si="0"/>
        <v>17637320.479999997</v>
      </c>
    </row>
    <row r="16" spans="1:7" ht="33.75">
      <c r="A16" s="23" t="s">
        <v>77</v>
      </c>
      <c r="B16" s="72" t="s">
        <v>132</v>
      </c>
      <c r="C16" s="131" t="s">
        <v>202</v>
      </c>
      <c r="D16" s="132"/>
      <c r="E16" s="24">
        <f>E17+E18</f>
        <v>1000000</v>
      </c>
      <c r="F16" s="24">
        <f>F17+F18</f>
        <v>87273</v>
      </c>
      <c r="G16" s="41">
        <f>E16-F16</f>
        <v>912727</v>
      </c>
    </row>
    <row r="17" spans="1:7" ht="12.75">
      <c r="A17" s="25" t="s">
        <v>36</v>
      </c>
      <c r="B17" s="73" t="s">
        <v>133</v>
      </c>
      <c r="C17" s="123" t="s">
        <v>173</v>
      </c>
      <c r="D17" s="124"/>
      <c r="E17" s="26">
        <v>768049</v>
      </c>
      <c r="F17" s="26">
        <v>69153</v>
      </c>
      <c r="G17" s="42">
        <f>E17-F17</f>
        <v>698896</v>
      </c>
    </row>
    <row r="18" spans="1:7" ht="12.75">
      <c r="A18" s="25" t="s">
        <v>37</v>
      </c>
      <c r="B18" s="73" t="s">
        <v>134</v>
      </c>
      <c r="C18" s="123" t="s">
        <v>172</v>
      </c>
      <c r="D18" s="124"/>
      <c r="E18" s="26">
        <v>231951</v>
      </c>
      <c r="F18" s="26">
        <v>18120</v>
      </c>
      <c r="G18" s="42">
        <f>E18-F18</f>
        <v>213831</v>
      </c>
    </row>
    <row r="19" spans="1:7" ht="45">
      <c r="A19" s="23" t="s">
        <v>46</v>
      </c>
      <c r="B19" s="72" t="s">
        <v>135</v>
      </c>
      <c r="C19" s="127" t="s">
        <v>203</v>
      </c>
      <c r="D19" s="128"/>
      <c r="E19" s="57">
        <f>SUM(E20:E28)</f>
        <v>2300000</v>
      </c>
      <c r="F19" s="57">
        <f>SUM(F20:F28)</f>
        <v>371745</v>
      </c>
      <c r="G19" s="41">
        <f t="shared" si="0"/>
        <v>1928255</v>
      </c>
    </row>
    <row r="20" spans="1:7" ht="12.75">
      <c r="A20" s="25" t="s">
        <v>36</v>
      </c>
      <c r="B20" s="73" t="s">
        <v>224</v>
      </c>
      <c r="C20" s="123" t="s">
        <v>174</v>
      </c>
      <c r="D20" s="124"/>
      <c r="E20" s="33">
        <v>1133000</v>
      </c>
      <c r="F20" s="33">
        <v>199800</v>
      </c>
      <c r="G20" s="42">
        <f t="shared" si="0"/>
        <v>933200</v>
      </c>
    </row>
    <row r="21" spans="1:7" ht="12.75">
      <c r="A21" s="25" t="s">
        <v>37</v>
      </c>
      <c r="B21" s="73" t="s">
        <v>225</v>
      </c>
      <c r="C21" s="123" t="s">
        <v>175</v>
      </c>
      <c r="D21" s="124"/>
      <c r="E21" s="33">
        <v>342000</v>
      </c>
      <c r="F21" s="33">
        <v>50283</v>
      </c>
      <c r="G21" s="42">
        <f t="shared" si="0"/>
        <v>291717</v>
      </c>
    </row>
    <row r="22" spans="1:7" ht="12.75">
      <c r="A22" s="25" t="s">
        <v>38</v>
      </c>
      <c r="B22" s="73" t="s">
        <v>136</v>
      </c>
      <c r="C22" s="123" t="s">
        <v>278</v>
      </c>
      <c r="D22" s="124"/>
      <c r="E22" s="26">
        <v>1600</v>
      </c>
      <c r="F22" s="26"/>
      <c r="G22" s="42">
        <f>E22-F22</f>
        <v>1600</v>
      </c>
    </row>
    <row r="23" spans="1:7" ht="12.75">
      <c r="A23" s="25" t="s">
        <v>42</v>
      </c>
      <c r="B23" s="73" t="s">
        <v>137</v>
      </c>
      <c r="C23" s="123" t="s">
        <v>282</v>
      </c>
      <c r="D23" s="124"/>
      <c r="E23" s="26">
        <v>23000</v>
      </c>
      <c r="F23" s="26"/>
      <c r="G23" s="42">
        <f>E23-F23</f>
        <v>23000</v>
      </c>
    </row>
    <row r="24" spans="1:7" ht="12.75">
      <c r="A24" s="25" t="s">
        <v>44</v>
      </c>
      <c r="B24" s="73" t="s">
        <v>138</v>
      </c>
      <c r="C24" s="123" t="s">
        <v>279</v>
      </c>
      <c r="D24" s="124"/>
      <c r="E24" s="26">
        <v>10000</v>
      </c>
      <c r="F24" s="26"/>
      <c r="G24" s="42">
        <f>E24-F24</f>
        <v>10000</v>
      </c>
    </row>
    <row r="25" spans="1:7" ht="12.75">
      <c r="A25" s="25" t="s">
        <v>45</v>
      </c>
      <c r="B25" s="73" t="s">
        <v>226</v>
      </c>
      <c r="C25" s="123" t="s">
        <v>176</v>
      </c>
      <c r="D25" s="124"/>
      <c r="E25" s="26">
        <v>38400</v>
      </c>
      <c r="F25" s="26"/>
      <c r="G25" s="42">
        <f t="shared" si="0"/>
        <v>38400</v>
      </c>
    </row>
    <row r="26" spans="1:7" ht="12.75">
      <c r="A26" s="25" t="s">
        <v>36</v>
      </c>
      <c r="B26" s="73" t="s">
        <v>139</v>
      </c>
      <c r="C26" s="123" t="s">
        <v>299</v>
      </c>
      <c r="D26" s="124"/>
      <c r="E26" s="26">
        <v>545000</v>
      </c>
      <c r="F26" s="26">
        <v>97200</v>
      </c>
      <c r="G26" s="42">
        <f t="shared" si="0"/>
        <v>447800</v>
      </c>
    </row>
    <row r="27" spans="1:7" ht="12.75">
      <c r="A27" s="25" t="s">
        <v>37</v>
      </c>
      <c r="B27" s="73" t="s">
        <v>140</v>
      </c>
      <c r="C27" s="123" t="s">
        <v>300</v>
      </c>
      <c r="D27" s="124"/>
      <c r="E27" s="26">
        <v>155000</v>
      </c>
      <c r="F27" s="33">
        <v>24462</v>
      </c>
      <c r="G27" s="42">
        <f>E27-F27</f>
        <v>130538</v>
      </c>
    </row>
    <row r="28" spans="1:7" ht="22.5">
      <c r="A28" s="25" t="s">
        <v>52</v>
      </c>
      <c r="B28" s="75" t="s">
        <v>141</v>
      </c>
      <c r="C28" s="123" t="s">
        <v>409</v>
      </c>
      <c r="D28" s="124"/>
      <c r="E28" s="26">
        <v>52000</v>
      </c>
      <c r="F28" s="57"/>
      <c r="G28" s="55">
        <f t="shared" si="0"/>
        <v>52000</v>
      </c>
    </row>
    <row r="29" spans="1:7" s="67" customFormat="1" ht="45">
      <c r="A29" s="23" t="s">
        <v>47</v>
      </c>
      <c r="B29" s="74" t="s">
        <v>142</v>
      </c>
      <c r="C29" s="127" t="s">
        <v>204</v>
      </c>
      <c r="D29" s="128"/>
      <c r="E29" s="24">
        <f>E30+E33</f>
        <v>11494557.629999999</v>
      </c>
      <c r="F29" s="24">
        <f>F30+F33</f>
        <v>2070584.6500000001</v>
      </c>
      <c r="G29" s="54">
        <f aca="true" t="shared" si="1" ref="G29:G37">E29-F29</f>
        <v>9423972.979999999</v>
      </c>
    </row>
    <row r="30" spans="1:7" ht="12.75">
      <c r="A30" s="56" t="s">
        <v>126</v>
      </c>
      <c r="B30" s="75" t="s">
        <v>227</v>
      </c>
      <c r="C30" s="129" t="s">
        <v>205</v>
      </c>
      <c r="D30" s="130"/>
      <c r="E30" s="57">
        <f>SUM(E31:E32)</f>
        <v>9000000</v>
      </c>
      <c r="F30" s="57">
        <f>SUM(F31:F32)</f>
        <v>1534910.6800000002</v>
      </c>
      <c r="G30" s="54">
        <f t="shared" si="1"/>
        <v>7465089.32</v>
      </c>
    </row>
    <row r="31" spans="1:7" ht="12.75">
      <c r="A31" s="25" t="s">
        <v>36</v>
      </c>
      <c r="B31" s="73" t="s">
        <v>286</v>
      </c>
      <c r="C31" s="123" t="s">
        <v>177</v>
      </c>
      <c r="D31" s="124"/>
      <c r="E31" s="26">
        <v>6950000</v>
      </c>
      <c r="F31" s="33">
        <v>1230255.59</v>
      </c>
      <c r="G31" s="55">
        <f t="shared" si="1"/>
        <v>5719744.41</v>
      </c>
    </row>
    <row r="32" spans="1:7" s="67" customFormat="1" ht="12.75">
      <c r="A32" s="25" t="s">
        <v>37</v>
      </c>
      <c r="B32" s="75" t="s">
        <v>287</v>
      </c>
      <c r="C32" s="123" t="s">
        <v>178</v>
      </c>
      <c r="D32" s="124"/>
      <c r="E32" s="26">
        <v>2050000</v>
      </c>
      <c r="F32" s="26">
        <v>304655.09</v>
      </c>
      <c r="G32" s="55">
        <f t="shared" si="1"/>
        <v>1745344.91</v>
      </c>
    </row>
    <row r="33" spans="1:7" ht="31.5">
      <c r="A33" s="56" t="s">
        <v>127</v>
      </c>
      <c r="B33" s="73" t="s">
        <v>288</v>
      </c>
      <c r="C33" s="129" t="s">
        <v>275</v>
      </c>
      <c r="D33" s="130"/>
      <c r="E33" s="57">
        <f>SUM(E34:E44)</f>
        <v>2494557.63</v>
      </c>
      <c r="F33" s="57">
        <f>SUM(F34:F44)</f>
        <v>535673.97</v>
      </c>
      <c r="G33" s="42">
        <f t="shared" si="1"/>
        <v>1958883.66</v>
      </c>
    </row>
    <row r="34" spans="1:7" ht="12.75">
      <c r="A34" s="25" t="s">
        <v>38</v>
      </c>
      <c r="B34" s="73" t="s">
        <v>289</v>
      </c>
      <c r="C34" s="123" t="s">
        <v>179</v>
      </c>
      <c r="D34" s="124"/>
      <c r="E34" s="26">
        <v>150000</v>
      </c>
      <c r="F34" s="26">
        <v>43827.66</v>
      </c>
      <c r="G34" s="42">
        <f t="shared" si="1"/>
        <v>106172.34</v>
      </c>
    </row>
    <row r="35" spans="1:7" ht="12.75">
      <c r="A35" s="25" t="s">
        <v>39</v>
      </c>
      <c r="B35" s="73" t="s">
        <v>290</v>
      </c>
      <c r="C35" s="123" t="s">
        <v>180</v>
      </c>
      <c r="D35" s="124"/>
      <c r="E35" s="26">
        <v>15000</v>
      </c>
      <c r="F35" s="26"/>
      <c r="G35" s="42">
        <f t="shared" si="1"/>
        <v>15000</v>
      </c>
    </row>
    <row r="36" spans="1:7" ht="12.75">
      <c r="A36" s="25" t="s">
        <v>40</v>
      </c>
      <c r="B36" s="73" t="s">
        <v>143</v>
      </c>
      <c r="C36" s="123" t="s">
        <v>181</v>
      </c>
      <c r="D36" s="124"/>
      <c r="E36" s="26">
        <v>150000</v>
      </c>
      <c r="F36" s="26">
        <v>63922.74</v>
      </c>
      <c r="G36" s="42">
        <f t="shared" si="1"/>
        <v>86077.26000000001</v>
      </c>
    </row>
    <row r="37" spans="1:7" ht="12.75">
      <c r="A37" s="25" t="s">
        <v>87</v>
      </c>
      <c r="B37" s="73" t="s">
        <v>144</v>
      </c>
      <c r="C37" s="123" t="s">
        <v>182</v>
      </c>
      <c r="D37" s="124"/>
      <c r="E37" s="26">
        <v>250000</v>
      </c>
      <c r="F37" s="26">
        <v>57594.06</v>
      </c>
      <c r="G37" s="42">
        <f t="shared" si="1"/>
        <v>192405.94</v>
      </c>
    </row>
    <row r="38" spans="1:7" ht="12.75">
      <c r="A38" s="25" t="s">
        <v>41</v>
      </c>
      <c r="B38" s="73" t="s">
        <v>145</v>
      </c>
      <c r="C38" s="123" t="s">
        <v>183</v>
      </c>
      <c r="D38" s="124"/>
      <c r="E38" s="26">
        <v>250000</v>
      </c>
      <c r="F38" s="26">
        <v>119421.8</v>
      </c>
      <c r="G38" s="42">
        <f aca="true" t="shared" si="2" ref="G38:G48">E38-F38</f>
        <v>130578.2</v>
      </c>
    </row>
    <row r="39" spans="1:7" ht="12.75">
      <c r="A39" s="25" t="s">
        <v>42</v>
      </c>
      <c r="B39" s="73" t="s">
        <v>146</v>
      </c>
      <c r="C39" s="123" t="s">
        <v>184</v>
      </c>
      <c r="D39" s="124"/>
      <c r="E39" s="26">
        <v>470166.53</v>
      </c>
      <c r="F39" s="26">
        <v>93396.7</v>
      </c>
      <c r="G39" s="42">
        <f t="shared" si="2"/>
        <v>376769.83</v>
      </c>
    </row>
    <row r="40" spans="1:7" ht="12.75">
      <c r="A40" s="25" t="s">
        <v>43</v>
      </c>
      <c r="B40" s="73" t="s">
        <v>147</v>
      </c>
      <c r="C40" s="123" t="s">
        <v>185</v>
      </c>
      <c r="D40" s="124"/>
      <c r="E40" s="26">
        <v>50000</v>
      </c>
      <c r="F40" s="26">
        <v>7800</v>
      </c>
      <c r="G40" s="42">
        <f t="shared" si="2"/>
        <v>42200</v>
      </c>
    </row>
    <row r="41" spans="1:7" ht="12.75">
      <c r="A41" s="25" t="s">
        <v>44</v>
      </c>
      <c r="B41" s="73" t="s">
        <v>228</v>
      </c>
      <c r="C41" s="123" t="s">
        <v>186</v>
      </c>
      <c r="D41" s="124"/>
      <c r="E41" s="26">
        <v>200000</v>
      </c>
      <c r="F41" s="33">
        <v>14129.84</v>
      </c>
      <c r="G41" s="42">
        <f t="shared" si="2"/>
        <v>185870.16</v>
      </c>
    </row>
    <row r="42" spans="1:7" s="59" customFormat="1" ht="12.75">
      <c r="A42" s="25" t="s">
        <v>45</v>
      </c>
      <c r="B42" s="74" t="s">
        <v>292</v>
      </c>
      <c r="C42" s="123" t="s">
        <v>187</v>
      </c>
      <c r="D42" s="124"/>
      <c r="E42" s="26">
        <v>490182</v>
      </c>
      <c r="F42" s="33">
        <v>119538.35</v>
      </c>
      <c r="G42" s="55">
        <f t="shared" si="2"/>
        <v>370643.65</v>
      </c>
    </row>
    <row r="43" spans="1:7" ht="22.5">
      <c r="A43" s="25" t="s">
        <v>52</v>
      </c>
      <c r="B43" s="75" t="s">
        <v>293</v>
      </c>
      <c r="C43" s="123" t="s">
        <v>410</v>
      </c>
      <c r="D43" s="124"/>
      <c r="E43" s="26">
        <v>419209.1</v>
      </c>
      <c r="F43" s="33"/>
      <c r="G43" s="55">
        <f>E43-F43</f>
        <v>419209.1</v>
      </c>
    </row>
    <row r="44" spans="1:7" s="67" customFormat="1" ht="12.75">
      <c r="A44" s="31" t="s">
        <v>43</v>
      </c>
      <c r="B44" s="74" t="s">
        <v>148</v>
      </c>
      <c r="C44" s="125" t="s">
        <v>188</v>
      </c>
      <c r="D44" s="126"/>
      <c r="E44" s="33">
        <v>50000</v>
      </c>
      <c r="F44" s="33">
        <v>16042.82</v>
      </c>
      <c r="G44" s="55">
        <f t="shared" si="2"/>
        <v>33957.18</v>
      </c>
    </row>
    <row r="45" spans="1:7" s="67" customFormat="1" ht="12.75">
      <c r="A45" s="28" t="s">
        <v>48</v>
      </c>
      <c r="B45" s="74" t="s">
        <v>229</v>
      </c>
      <c r="C45" s="131" t="s">
        <v>222</v>
      </c>
      <c r="D45" s="132"/>
      <c r="E45" s="24">
        <f>SUM(E46:E55)</f>
        <v>8510937.04</v>
      </c>
      <c r="F45" s="24">
        <f>SUM(F46:F55)</f>
        <v>3138571.54</v>
      </c>
      <c r="G45" s="54">
        <f t="shared" si="2"/>
        <v>5372365.499999999</v>
      </c>
    </row>
    <row r="46" spans="1:7" s="78" customFormat="1" ht="12.75">
      <c r="A46" s="25" t="s">
        <v>36</v>
      </c>
      <c r="B46" s="75" t="s">
        <v>149</v>
      </c>
      <c r="C46" s="123" t="s">
        <v>421</v>
      </c>
      <c r="D46" s="124"/>
      <c r="E46" s="26">
        <v>809291.06</v>
      </c>
      <c r="F46" s="33">
        <v>809291.06</v>
      </c>
      <c r="G46" s="55">
        <f t="shared" si="2"/>
        <v>0</v>
      </c>
    </row>
    <row r="47" spans="1:7" s="78" customFormat="1" ht="12.75">
      <c r="A47" s="25" t="s">
        <v>37</v>
      </c>
      <c r="B47" s="75" t="s">
        <v>150</v>
      </c>
      <c r="C47" s="123" t="s">
        <v>422</v>
      </c>
      <c r="D47" s="124"/>
      <c r="E47" s="26">
        <v>228571.53</v>
      </c>
      <c r="F47" s="33">
        <v>228571.53</v>
      </c>
      <c r="G47" s="55">
        <f t="shared" si="2"/>
        <v>0</v>
      </c>
    </row>
    <row r="48" spans="1:7" ht="12.75">
      <c r="A48" s="25" t="s">
        <v>42</v>
      </c>
      <c r="B48" s="75" t="s">
        <v>151</v>
      </c>
      <c r="C48" s="123" t="s">
        <v>413</v>
      </c>
      <c r="D48" s="124"/>
      <c r="E48" s="26">
        <v>60000</v>
      </c>
      <c r="F48" s="26">
        <v>60000</v>
      </c>
      <c r="G48" s="42">
        <f t="shared" si="2"/>
        <v>0</v>
      </c>
    </row>
    <row r="49" spans="1:7" ht="12.75">
      <c r="A49" s="25" t="s">
        <v>43</v>
      </c>
      <c r="B49" s="75" t="s">
        <v>152</v>
      </c>
      <c r="C49" s="123" t="s">
        <v>189</v>
      </c>
      <c r="D49" s="124"/>
      <c r="E49" s="26">
        <v>137480</v>
      </c>
      <c r="F49" s="26">
        <v>32562.5</v>
      </c>
      <c r="G49" s="42">
        <f aca="true" t="shared" si="3" ref="G49:G58">E49-F49</f>
        <v>104917.5</v>
      </c>
    </row>
    <row r="50" spans="1:7" s="78" customFormat="1" ht="12.75">
      <c r="A50" s="25" t="s">
        <v>44</v>
      </c>
      <c r="B50" s="75" t="s">
        <v>291</v>
      </c>
      <c r="C50" s="123" t="s">
        <v>414</v>
      </c>
      <c r="D50" s="124"/>
      <c r="E50" s="26">
        <v>1900</v>
      </c>
      <c r="F50" s="33">
        <v>1900</v>
      </c>
      <c r="G50" s="55">
        <f>E50-F50</f>
        <v>0</v>
      </c>
    </row>
    <row r="51" spans="1:7" s="78" customFormat="1" ht="12.75">
      <c r="A51" s="25" t="s">
        <v>45</v>
      </c>
      <c r="B51" s="75" t="s">
        <v>170</v>
      </c>
      <c r="C51" s="123" t="s">
        <v>248</v>
      </c>
      <c r="D51" s="124"/>
      <c r="E51" s="26">
        <v>201000</v>
      </c>
      <c r="F51" s="33">
        <v>20100</v>
      </c>
      <c r="G51" s="55">
        <f t="shared" si="3"/>
        <v>180900</v>
      </c>
    </row>
    <row r="52" spans="1:7" s="78" customFormat="1" ht="33.75">
      <c r="A52" s="31" t="s">
        <v>86</v>
      </c>
      <c r="B52" s="75" t="s">
        <v>171</v>
      </c>
      <c r="C52" s="125" t="s">
        <v>190</v>
      </c>
      <c r="D52" s="126"/>
      <c r="E52" s="33">
        <v>7008818</v>
      </c>
      <c r="F52" s="33">
        <v>1980500</v>
      </c>
      <c r="G52" s="55">
        <f>E52-F52</f>
        <v>5028318</v>
      </c>
    </row>
    <row r="53" spans="1:7" s="78" customFormat="1" ht="12.75">
      <c r="A53" s="25" t="s">
        <v>44</v>
      </c>
      <c r="B53" s="75" t="s">
        <v>153</v>
      </c>
      <c r="C53" s="123" t="s">
        <v>283</v>
      </c>
      <c r="D53" s="124"/>
      <c r="E53" s="33">
        <v>47200</v>
      </c>
      <c r="F53" s="33"/>
      <c r="G53" s="55">
        <f t="shared" si="3"/>
        <v>47200</v>
      </c>
    </row>
    <row r="54" spans="1:7" s="78" customFormat="1" ht="12.75">
      <c r="A54" s="25" t="s">
        <v>45</v>
      </c>
      <c r="B54" s="75" t="s">
        <v>230</v>
      </c>
      <c r="C54" s="123" t="s">
        <v>375</v>
      </c>
      <c r="D54" s="124"/>
      <c r="E54" s="33">
        <v>11030</v>
      </c>
      <c r="F54" s="33"/>
      <c r="G54" s="55">
        <f t="shared" si="3"/>
        <v>11030</v>
      </c>
    </row>
    <row r="55" spans="1:7" s="78" customFormat="1" ht="12.75">
      <c r="A55" s="25" t="s">
        <v>43</v>
      </c>
      <c r="B55" s="75" t="s">
        <v>231</v>
      </c>
      <c r="C55" s="123" t="s">
        <v>369</v>
      </c>
      <c r="D55" s="124"/>
      <c r="E55" s="26">
        <v>5646.45</v>
      </c>
      <c r="F55" s="33">
        <v>5646.45</v>
      </c>
      <c r="G55" s="55">
        <f>E55-F55</f>
        <v>0</v>
      </c>
    </row>
    <row r="56" spans="1:7" s="78" customFormat="1" ht="22.5">
      <c r="A56" s="23" t="s">
        <v>74</v>
      </c>
      <c r="B56" s="74" t="s">
        <v>232</v>
      </c>
      <c r="C56" s="127" t="s">
        <v>206</v>
      </c>
      <c r="D56" s="128"/>
      <c r="E56" s="24">
        <f>SUM(E57:E59)</f>
        <v>400561</v>
      </c>
      <c r="F56" s="24">
        <f>SUM(F57:F59)</f>
        <v>66688.8</v>
      </c>
      <c r="G56" s="54">
        <f t="shared" si="3"/>
        <v>333872.2</v>
      </c>
    </row>
    <row r="57" spans="1:7" s="78" customFormat="1" ht="12.75">
      <c r="A57" s="25" t="s">
        <v>36</v>
      </c>
      <c r="B57" s="74" t="s">
        <v>233</v>
      </c>
      <c r="C57" s="123" t="s">
        <v>191</v>
      </c>
      <c r="D57" s="124"/>
      <c r="E57" s="26">
        <v>296298</v>
      </c>
      <c r="F57" s="33">
        <v>53280</v>
      </c>
      <c r="G57" s="55">
        <f t="shared" si="3"/>
        <v>243018</v>
      </c>
    </row>
    <row r="58" spans="1:7" ht="12.75">
      <c r="A58" s="25" t="s">
        <v>37</v>
      </c>
      <c r="B58" s="75" t="s">
        <v>154</v>
      </c>
      <c r="C58" s="123" t="s">
        <v>192</v>
      </c>
      <c r="D58" s="124"/>
      <c r="E58" s="26">
        <v>89463</v>
      </c>
      <c r="F58" s="33">
        <v>13408.8</v>
      </c>
      <c r="G58" s="55">
        <f t="shared" si="3"/>
        <v>76054.2</v>
      </c>
    </row>
    <row r="59" spans="1:7" ht="12.75">
      <c r="A59" s="25" t="s">
        <v>45</v>
      </c>
      <c r="B59" s="73" t="s">
        <v>322</v>
      </c>
      <c r="C59" s="123" t="s">
        <v>193</v>
      </c>
      <c r="D59" s="124"/>
      <c r="E59" s="26">
        <v>14800</v>
      </c>
      <c r="F59" s="26"/>
      <c r="G59" s="55">
        <f aca="true" t="shared" si="4" ref="G59:G68">E59-F59</f>
        <v>14800</v>
      </c>
    </row>
    <row r="60" spans="1:7" ht="45">
      <c r="A60" s="23" t="s">
        <v>75</v>
      </c>
      <c r="B60" s="73" t="s">
        <v>234</v>
      </c>
      <c r="C60" s="127" t="s">
        <v>221</v>
      </c>
      <c r="D60" s="128"/>
      <c r="E60" s="24">
        <f>E61</f>
        <v>2000000</v>
      </c>
      <c r="F60" s="24">
        <f>F61</f>
        <v>199880</v>
      </c>
      <c r="G60" s="54">
        <f t="shared" si="4"/>
        <v>1800120</v>
      </c>
    </row>
    <row r="61" spans="1:7" ht="21">
      <c r="A61" s="56" t="s">
        <v>78</v>
      </c>
      <c r="B61" s="73" t="s">
        <v>155</v>
      </c>
      <c r="C61" s="129" t="s">
        <v>207</v>
      </c>
      <c r="D61" s="130"/>
      <c r="E61" s="24">
        <f>SUM(E62:E64)</f>
        <v>2000000</v>
      </c>
      <c r="F61" s="24">
        <f>SUM(F62:F64)</f>
        <v>199880</v>
      </c>
      <c r="G61" s="54">
        <f>E61-F61</f>
        <v>1800120</v>
      </c>
    </row>
    <row r="62" spans="1:7" ht="12.75">
      <c r="A62" s="25" t="s">
        <v>41</v>
      </c>
      <c r="B62" s="73" t="s">
        <v>323</v>
      </c>
      <c r="C62" s="123" t="s">
        <v>301</v>
      </c>
      <c r="D62" s="124"/>
      <c r="E62" s="26">
        <v>1200120</v>
      </c>
      <c r="F62" s="26"/>
      <c r="G62" s="42">
        <f>E62-F62</f>
        <v>1200120</v>
      </c>
    </row>
    <row r="63" spans="1:7" ht="12.75">
      <c r="A63" s="25" t="s">
        <v>42</v>
      </c>
      <c r="B63" s="73" t="s">
        <v>156</v>
      </c>
      <c r="C63" s="123" t="s">
        <v>419</v>
      </c>
      <c r="D63" s="124"/>
      <c r="E63" s="26">
        <v>199880</v>
      </c>
      <c r="F63" s="26">
        <v>199880</v>
      </c>
      <c r="G63" s="42">
        <f>E63-F63</f>
        <v>0</v>
      </c>
    </row>
    <row r="64" spans="1:7" ht="12.75">
      <c r="A64" s="25" t="s">
        <v>44</v>
      </c>
      <c r="B64" s="73" t="s">
        <v>157</v>
      </c>
      <c r="C64" s="123" t="s">
        <v>194</v>
      </c>
      <c r="D64" s="124"/>
      <c r="E64" s="26">
        <v>600000</v>
      </c>
      <c r="F64" s="26"/>
      <c r="G64" s="42">
        <f t="shared" si="4"/>
        <v>600000</v>
      </c>
    </row>
    <row r="65" spans="1:7" ht="12.75">
      <c r="A65" s="23" t="s">
        <v>79</v>
      </c>
      <c r="B65" s="75" t="s">
        <v>169</v>
      </c>
      <c r="C65" s="127" t="s">
        <v>210</v>
      </c>
      <c r="D65" s="128"/>
      <c r="E65" s="24">
        <f>E72+E66</f>
        <v>21721193.85</v>
      </c>
      <c r="F65" s="24">
        <f>F72+F66</f>
        <v>360577</v>
      </c>
      <c r="G65" s="54">
        <f t="shared" si="4"/>
        <v>21360616.85</v>
      </c>
    </row>
    <row r="66" spans="1:7" s="59" customFormat="1" ht="12.75">
      <c r="A66" s="56" t="s">
        <v>124</v>
      </c>
      <c r="B66" s="74" t="s">
        <v>158</v>
      </c>
      <c r="C66" s="129" t="s">
        <v>209</v>
      </c>
      <c r="D66" s="130"/>
      <c r="E66" s="24">
        <f>SUM(E67:E71)</f>
        <v>17071193.85</v>
      </c>
      <c r="F66" s="24">
        <f>SUM(F67:F71)</f>
        <v>110577</v>
      </c>
      <c r="G66" s="58">
        <f t="shared" si="4"/>
        <v>16960616.85</v>
      </c>
    </row>
    <row r="67" spans="1:7" s="59" customFormat="1" ht="12.75">
      <c r="A67" s="31" t="s">
        <v>41</v>
      </c>
      <c r="B67" s="74" t="s">
        <v>159</v>
      </c>
      <c r="C67" s="125" t="s">
        <v>376</v>
      </c>
      <c r="D67" s="126"/>
      <c r="E67" s="33">
        <v>1578782.87</v>
      </c>
      <c r="F67" s="24"/>
      <c r="G67" s="54">
        <f t="shared" si="4"/>
        <v>1578782.87</v>
      </c>
    </row>
    <row r="68" spans="1:7" s="59" customFormat="1" ht="12.75">
      <c r="A68" s="31" t="s">
        <v>41</v>
      </c>
      <c r="B68" s="74" t="s">
        <v>239</v>
      </c>
      <c r="C68" s="125" t="s">
        <v>377</v>
      </c>
      <c r="D68" s="126"/>
      <c r="E68" s="33">
        <v>12392746.98</v>
      </c>
      <c r="F68" s="24"/>
      <c r="G68" s="54">
        <f t="shared" si="4"/>
        <v>12392746.98</v>
      </c>
    </row>
    <row r="69" spans="1:7" ht="12.75">
      <c r="A69" s="31" t="s">
        <v>41</v>
      </c>
      <c r="B69" s="75" t="s">
        <v>240</v>
      </c>
      <c r="C69" s="125" t="s">
        <v>285</v>
      </c>
      <c r="D69" s="126"/>
      <c r="E69" s="33">
        <v>2080087</v>
      </c>
      <c r="F69" s="26"/>
      <c r="G69" s="42">
        <f>E69-F69</f>
        <v>2080087</v>
      </c>
    </row>
    <row r="70" spans="1:7" ht="12.75">
      <c r="A70" s="25" t="s">
        <v>42</v>
      </c>
      <c r="B70" s="75" t="s">
        <v>241</v>
      </c>
      <c r="C70" s="125" t="s">
        <v>420</v>
      </c>
      <c r="D70" s="126"/>
      <c r="E70" s="33">
        <v>110577</v>
      </c>
      <c r="F70" s="26">
        <v>110577</v>
      </c>
      <c r="G70" s="42">
        <f>E70-F70</f>
        <v>0</v>
      </c>
    </row>
    <row r="71" spans="1:7" ht="12.75">
      <c r="A71" s="31" t="s">
        <v>41</v>
      </c>
      <c r="B71" s="75" t="s">
        <v>250</v>
      </c>
      <c r="C71" s="125" t="s">
        <v>415</v>
      </c>
      <c r="D71" s="126"/>
      <c r="E71" s="33">
        <v>909000</v>
      </c>
      <c r="F71" s="26"/>
      <c r="G71" s="42">
        <f>E71-F71</f>
        <v>909000</v>
      </c>
    </row>
    <row r="72" spans="1:7" ht="21">
      <c r="A72" s="56" t="s">
        <v>81</v>
      </c>
      <c r="B72" s="75" t="s">
        <v>251</v>
      </c>
      <c r="C72" s="129" t="s">
        <v>208</v>
      </c>
      <c r="D72" s="130"/>
      <c r="E72" s="57">
        <f>E73+E74</f>
        <v>4650000</v>
      </c>
      <c r="F72" s="57">
        <f>F73+F74</f>
        <v>250000</v>
      </c>
      <c r="G72" s="54">
        <f>E72-F72</f>
        <v>4400000</v>
      </c>
    </row>
    <row r="73" spans="1:7" ht="12.75">
      <c r="A73" s="25" t="s">
        <v>42</v>
      </c>
      <c r="B73" s="75" t="s">
        <v>252</v>
      </c>
      <c r="C73" s="123" t="s">
        <v>302</v>
      </c>
      <c r="D73" s="124"/>
      <c r="E73" s="26">
        <v>2140000</v>
      </c>
      <c r="F73" s="33"/>
      <c r="G73" s="55">
        <f aca="true" t="shared" si="5" ref="G73:G86">E73-F73</f>
        <v>2140000</v>
      </c>
    </row>
    <row r="74" spans="1:7" ht="21">
      <c r="A74" s="56" t="s">
        <v>82</v>
      </c>
      <c r="B74" s="74" t="s">
        <v>253</v>
      </c>
      <c r="C74" s="129" t="s">
        <v>303</v>
      </c>
      <c r="D74" s="130"/>
      <c r="E74" s="57">
        <f>E75+E76</f>
        <v>2510000</v>
      </c>
      <c r="F74" s="57">
        <f>F75+F76</f>
        <v>250000</v>
      </c>
      <c r="G74" s="54">
        <f t="shared" si="5"/>
        <v>2260000</v>
      </c>
    </row>
    <row r="75" spans="1:7" ht="12.75">
      <c r="A75" s="25" t="s">
        <v>42</v>
      </c>
      <c r="B75" s="75" t="s">
        <v>254</v>
      </c>
      <c r="C75" s="123" t="s">
        <v>304</v>
      </c>
      <c r="D75" s="124"/>
      <c r="E75" s="26">
        <v>2310000</v>
      </c>
      <c r="F75" s="33">
        <v>250000</v>
      </c>
      <c r="G75" s="55">
        <f>E75-F75</f>
        <v>2060000</v>
      </c>
    </row>
    <row r="76" spans="1:7" ht="12.75">
      <c r="A76" s="25" t="s">
        <v>42</v>
      </c>
      <c r="B76" s="75" t="s">
        <v>255</v>
      </c>
      <c r="C76" s="123" t="s">
        <v>305</v>
      </c>
      <c r="D76" s="124"/>
      <c r="E76" s="26">
        <v>200000</v>
      </c>
      <c r="F76" s="33"/>
      <c r="G76" s="55">
        <f t="shared" si="5"/>
        <v>200000</v>
      </c>
    </row>
    <row r="77" spans="1:7" ht="12.75">
      <c r="A77" s="23" t="s">
        <v>49</v>
      </c>
      <c r="B77" s="75" t="s">
        <v>256</v>
      </c>
      <c r="C77" s="127" t="s">
        <v>220</v>
      </c>
      <c r="D77" s="128"/>
      <c r="E77" s="24">
        <f>E87+E97+E107+E78</f>
        <v>94261425.96000001</v>
      </c>
      <c r="F77" s="24">
        <f>F91+F97+F107+F78</f>
        <v>9083752.719999999</v>
      </c>
      <c r="G77" s="54">
        <f aca="true" t="shared" si="6" ref="G77:G82">E77-F77</f>
        <v>85177673.24000001</v>
      </c>
    </row>
    <row r="78" spans="1:7" ht="12.75">
      <c r="A78" s="23" t="s">
        <v>249</v>
      </c>
      <c r="B78" s="75" t="s">
        <v>257</v>
      </c>
      <c r="C78" s="127" t="s">
        <v>306</v>
      </c>
      <c r="D78" s="128"/>
      <c r="E78" s="24">
        <f>E79+E80+E84</f>
        <v>19564011.76</v>
      </c>
      <c r="F78" s="24">
        <f>F79+F80+F84</f>
        <v>62102.11</v>
      </c>
      <c r="G78" s="54">
        <f t="shared" si="6"/>
        <v>19501909.650000002</v>
      </c>
    </row>
    <row r="79" spans="1:7" ht="22.5">
      <c r="A79" s="25" t="s">
        <v>52</v>
      </c>
      <c r="B79" s="75" t="s">
        <v>258</v>
      </c>
      <c r="C79" s="123" t="s">
        <v>378</v>
      </c>
      <c r="D79" s="124"/>
      <c r="E79" s="33">
        <v>14210.76</v>
      </c>
      <c r="F79" s="33"/>
      <c r="G79" s="55">
        <f t="shared" si="6"/>
        <v>14210.76</v>
      </c>
    </row>
    <row r="80" spans="1:7" ht="12.75">
      <c r="A80" s="23" t="s">
        <v>249</v>
      </c>
      <c r="B80" s="75" t="s">
        <v>259</v>
      </c>
      <c r="C80" s="127" t="s">
        <v>307</v>
      </c>
      <c r="D80" s="128"/>
      <c r="E80" s="24">
        <f>SUM(E81:E83)</f>
        <v>18604801</v>
      </c>
      <c r="F80" s="24">
        <f>F85</f>
        <v>0</v>
      </c>
      <c r="G80" s="54">
        <f t="shared" si="6"/>
        <v>18604801</v>
      </c>
    </row>
    <row r="81" spans="1:7" ht="12.75">
      <c r="A81" s="25" t="s">
        <v>44</v>
      </c>
      <c r="B81" s="75" t="s">
        <v>260</v>
      </c>
      <c r="C81" s="125" t="s">
        <v>423</v>
      </c>
      <c r="D81" s="126"/>
      <c r="E81" s="33">
        <v>5000000</v>
      </c>
      <c r="F81" s="26"/>
      <c r="G81" s="42">
        <f t="shared" si="6"/>
        <v>5000000</v>
      </c>
    </row>
    <row r="82" spans="1:7" ht="12.75">
      <c r="A82" s="25" t="s">
        <v>44</v>
      </c>
      <c r="B82" s="75" t="s">
        <v>261</v>
      </c>
      <c r="C82" s="125" t="s">
        <v>405</v>
      </c>
      <c r="D82" s="126"/>
      <c r="E82" s="33">
        <v>8261573.47</v>
      </c>
      <c r="F82" s="26"/>
      <c r="G82" s="42">
        <f t="shared" si="6"/>
        <v>8261573.47</v>
      </c>
    </row>
    <row r="83" spans="1:7" ht="12.75">
      <c r="A83" s="25" t="s">
        <v>44</v>
      </c>
      <c r="B83" s="75" t="s">
        <v>262</v>
      </c>
      <c r="C83" s="125" t="s">
        <v>368</v>
      </c>
      <c r="D83" s="126"/>
      <c r="E83" s="33">
        <v>5343227.53</v>
      </c>
      <c r="F83" s="26"/>
      <c r="G83" s="42">
        <f t="shared" si="5"/>
        <v>5343227.53</v>
      </c>
    </row>
    <row r="84" spans="1:7" s="59" customFormat="1" ht="12.75">
      <c r="A84" s="23" t="s">
        <v>249</v>
      </c>
      <c r="B84" s="74" t="s">
        <v>263</v>
      </c>
      <c r="C84" s="131" t="s">
        <v>308</v>
      </c>
      <c r="D84" s="132"/>
      <c r="E84" s="30">
        <f>SUM(E85:E86)</f>
        <v>945000</v>
      </c>
      <c r="F84" s="30">
        <f>SUM(F85:F86)</f>
        <v>62102.11</v>
      </c>
      <c r="G84" s="58">
        <f t="shared" si="5"/>
        <v>882897.89</v>
      </c>
    </row>
    <row r="85" spans="1:7" ht="12.75">
      <c r="A85" s="25" t="s">
        <v>42</v>
      </c>
      <c r="B85" s="75" t="s">
        <v>264</v>
      </c>
      <c r="C85" s="125" t="s">
        <v>309</v>
      </c>
      <c r="D85" s="126"/>
      <c r="E85" s="33">
        <v>200000</v>
      </c>
      <c r="F85" s="26"/>
      <c r="G85" s="42">
        <f t="shared" si="5"/>
        <v>200000</v>
      </c>
    </row>
    <row r="86" spans="1:7" ht="33.75">
      <c r="A86" s="31" t="s">
        <v>86</v>
      </c>
      <c r="B86" s="75" t="s">
        <v>265</v>
      </c>
      <c r="C86" s="125" t="s">
        <v>310</v>
      </c>
      <c r="D86" s="126"/>
      <c r="E86" s="33">
        <v>745000</v>
      </c>
      <c r="F86" s="33">
        <v>62102.11</v>
      </c>
      <c r="G86" s="55">
        <f t="shared" si="5"/>
        <v>682897.89</v>
      </c>
    </row>
    <row r="87" spans="1:7" ht="12.75">
      <c r="A87" s="23" t="s">
        <v>50</v>
      </c>
      <c r="B87" s="75" t="s">
        <v>266</v>
      </c>
      <c r="C87" s="127" t="s">
        <v>379</v>
      </c>
      <c r="D87" s="128"/>
      <c r="E87" s="30">
        <f>E91+E88</f>
        <v>34804229.35</v>
      </c>
      <c r="F87" s="30">
        <f>F91+F88</f>
        <v>1083336.7</v>
      </c>
      <c r="G87" s="54">
        <f aca="true" t="shared" si="7" ref="G87:G107">E87-F87</f>
        <v>33720892.65</v>
      </c>
    </row>
    <row r="88" spans="1:7" ht="12.75">
      <c r="A88" s="23" t="s">
        <v>417</v>
      </c>
      <c r="B88" s="75" t="s">
        <v>267</v>
      </c>
      <c r="C88" s="127" t="s">
        <v>416</v>
      </c>
      <c r="D88" s="128"/>
      <c r="E88" s="24">
        <f>SUM(E89:E90)</f>
        <v>9971958.35</v>
      </c>
      <c r="F88" s="24">
        <f>SUM(F89:F90)</f>
        <v>0</v>
      </c>
      <c r="G88" s="54">
        <f t="shared" si="7"/>
        <v>9971958.35</v>
      </c>
    </row>
    <row r="89" spans="1:7" ht="12.75">
      <c r="A89" s="25" t="s">
        <v>44</v>
      </c>
      <c r="B89" s="73" t="s">
        <v>268</v>
      </c>
      <c r="C89" s="125" t="s">
        <v>380</v>
      </c>
      <c r="D89" s="126"/>
      <c r="E89" s="33">
        <v>498597.92</v>
      </c>
      <c r="F89" s="24"/>
      <c r="G89" s="55">
        <f>E89-F89</f>
        <v>498597.92</v>
      </c>
    </row>
    <row r="90" spans="1:7" ht="12.75">
      <c r="A90" s="25" t="s">
        <v>44</v>
      </c>
      <c r="B90" s="73" t="s">
        <v>269</v>
      </c>
      <c r="C90" s="125" t="s">
        <v>381</v>
      </c>
      <c r="D90" s="126"/>
      <c r="E90" s="33">
        <v>9473360.43</v>
      </c>
      <c r="F90" s="24"/>
      <c r="G90" s="55">
        <f>E90-F90</f>
        <v>9473360.43</v>
      </c>
    </row>
    <row r="91" spans="1:7" ht="12.75">
      <c r="A91" s="23" t="s">
        <v>418</v>
      </c>
      <c r="B91" s="75" t="s">
        <v>270</v>
      </c>
      <c r="C91" s="127" t="s">
        <v>311</v>
      </c>
      <c r="D91" s="128"/>
      <c r="E91" s="24">
        <f>SUM(E92:E96)</f>
        <v>24832271</v>
      </c>
      <c r="F91" s="24">
        <f>SUM(F92:F96)</f>
        <v>1083336.7</v>
      </c>
      <c r="G91" s="54">
        <f t="shared" si="7"/>
        <v>23748934.3</v>
      </c>
    </row>
    <row r="92" spans="1:7" ht="12.75">
      <c r="A92" s="31" t="s">
        <v>41</v>
      </c>
      <c r="B92" s="75" t="s">
        <v>271</v>
      </c>
      <c r="C92" s="123" t="s">
        <v>312</v>
      </c>
      <c r="D92" s="124"/>
      <c r="E92" s="26">
        <v>3400000</v>
      </c>
      <c r="F92" s="33">
        <v>1083336.7</v>
      </c>
      <c r="G92" s="55">
        <f t="shared" si="7"/>
        <v>2316663.3</v>
      </c>
    </row>
    <row r="93" spans="1:7" ht="12.75">
      <c r="A93" s="25" t="s">
        <v>44</v>
      </c>
      <c r="B93" s="75" t="s">
        <v>294</v>
      </c>
      <c r="C93" s="125" t="s">
        <v>313</v>
      </c>
      <c r="D93" s="126"/>
      <c r="E93" s="26">
        <v>4539271</v>
      </c>
      <c r="F93" s="33"/>
      <c r="G93" s="55">
        <f>E93-F93</f>
        <v>4539271</v>
      </c>
    </row>
    <row r="94" spans="1:7" ht="12.75">
      <c r="A94" s="25" t="s">
        <v>45</v>
      </c>
      <c r="B94" s="75" t="s">
        <v>272</v>
      </c>
      <c r="C94" s="125" t="s">
        <v>314</v>
      </c>
      <c r="D94" s="126"/>
      <c r="E94" s="26">
        <v>7000000</v>
      </c>
      <c r="F94" s="33"/>
      <c r="G94" s="55">
        <f t="shared" si="7"/>
        <v>7000000</v>
      </c>
    </row>
    <row r="95" spans="1:7" ht="12.75">
      <c r="A95" s="25" t="s">
        <v>44</v>
      </c>
      <c r="B95" s="73" t="s">
        <v>273</v>
      </c>
      <c r="C95" s="125" t="s">
        <v>315</v>
      </c>
      <c r="D95" s="126"/>
      <c r="E95" s="33">
        <v>4893000</v>
      </c>
      <c r="F95" s="24"/>
      <c r="G95" s="55">
        <f>E95-F95</f>
        <v>4893000</v>
      </c>
    </row>
    <row r="96" spans="1:7" ht="12.75">
      <c r="A96" s="25" t="s">
        <v>44</v>
      </c>
      <c r="B96" s="73" t="s">
        <v>297</v>
      </c>
      <c r="C96" s="125" t="s">
        <v>393</v>
      </c>
      <c r="D96" s="126"/>
      <c r="E96" s="33">
        <v>5000000</v>
      </c>
      <c r="F96" s="24"/>
      <c r="G96" s="55">
        <f t="shared" si="7"/>
        <v>5000000</v>
      </c>
    </row>
    <row r="97" spans="1:7" ht="12.75">
      <c r="A97" s="23" t="s">
        <v>51</v>
      </c>
      <c r="B97" s="75" t="s">
        <v>298</v>
      </c>
      <c r="C97" s="127" t="s">
        <v>219</v>
      </c>
      <c r="D97" s="128"/>
      <c r="E97" s="24">
        <f>E98+E103</f>
        <v>11629484.850000001</v>
      </c>
      <c r="F97" s="24">
        <f>F98+F103</f>
        <v>2938313.9099999997</v>
      </c>
      <c r="G97" s="42">
        <f>E97-F97</f>
        <v>8691170.940000001</v>
      </c>
    </row>
    <row r="98" spans="1:7" ht="15.75" customHeight="1">
      <c r="A98" s="56" t="s">
        <v>84</v>
      </c>
      <c r="B98" s="73" t="s">
        <v>295</v>
      </c>
      <c r="C98" s="129" t="s">
        <v>211</v>
      </c>
      <c r="D98" s="130"/>
      <c r="E98" s="57">
        <f>SUM(E99:E102)</f>
        <v>9529484.850000001</v>
      </c>
      <c r="F98" s="57">
        <f>SUM(F99:F102)</f>
        <v>2356337.4699999997</v>
      </c>
      <c r="G98" s="54">
        <f t="shared" si="7"/>
        <v>7173147.380000002</v>
      </c>
    </row>
    <row r="99" spans="1:7" ht="12.75">
      <c r="A99" s="25" t="s">
        <v>87</v>
      </c>
      <c r="B99" s="73" t="s">
        <v>280</v>
      </c>
      <c r="C99" s="123" t="s">
        <v>201</v>
      </c>
      <c r="D99" s="124"/>
      <c r="E99" s="33">
        <v>3606578.2</v>
      </c>
      <c r="F99" s="26">
        <v>876955.81</v>
      </c>
      <c r="G99" s="42">
        <f t="shared" si="7"/>
        <v>2729622.39</v>
      </c>
    </row>
    <row r="100" spans="1:7" ht="12.75">
      <c r="A100" s="25" t="s">
        <v>42</v>
      </c>
      <c r="B100" s="75" t="s">
        <v>281</v>
      </c>
      <c r="C100" s="123" t="s">
        <v>424</v>
      </c>
      <c r="D100" s="124"/>
      <c r="E100" s="33">
        <v>11500</v>
      </c>
      <c r="F100" s="26"/>
      <c r="G100" s="55">
        <f>E100-F100</f>
        <v>11500</v>
      </c>
    </row>
    <row r="101" spans="1:7" ht="12.75">
      <c r="A101" s="25" t="s">
        <v>44</v>
      </c>
      <c r="B101" s="75" t="s">
        <v>382</v>
      </c>
      <c r="C101" s="123" t="s">
        <v>200</v>
      </c>
      <c r="D101" s="124"/>
      <c r="E101" s="33">
        <v>5909366.65</v>
      </c>
      <c r="F101" s="26">
        <v>1477341.66</v>
      </c>
      <c r="G101" s="55">
        <f t="shared" si="7"/>
        <v>4432024.99</v>
      </c>
    </row>
    <row r="102" spans="1:7" ht="12.75">
      <c r="A102" s="25" t="s">
        <v>43</v>
      </c>
      <c r="B102" s="75" t="s">
        <v>383</v>
      </c>
      <c r="C102" s="123" t="s">
        <v>425</v>
      </c>
      <c r="D102" s="124"/>
      <c r="E102" s="33">
        <v>2040</v>
      </c>
      <c r="F102" s="26">
        <v>2040</v>
      </c>
      <c r="G102" s="55">
        <f>E102-F102</f>
        <v>0</v>
      </c>
    </row>
    <row r="103" spans="1:7" ht="12.75">
      <c r="A103" s="56" t="s">
        <v>83</v>
      </c>
      <c r="B103" s="75" t="s">
        <v>384</v>
      </c>
      <c r="C103" s="129" t="s">
        <v>316</v>
      </c>
      <c r="D103" s="130"/>
      <c r="E103" s="57">
        <f>SUM(E104:E106)</f>
        <v>2100000</v>
      </c>
      <c r="F103" s="57">
        <f>SUM(F104:F106)</f>
        <v>581976.44</v>
      </c>
      <c r="G103" s="54">
        <f>E103-F103</f>
        <v>1518023.56</v>
      </c>
    </row>
    <row r="104" spans="1:7" ht="12.75">
      <c r="A104" s="25" t="s">
        <v>40</v>
      </c>
      <c r="B104" s="75" t="s">
        <v>385</v>
      </c>
      <c r="C104" s="123" t="s">
        <v>317</v>
      </c>
      <c r="D104" s="124"/>
      <c r="E104" s="26">
        <v>1000000</v>
      </c>
      <c r="F104" s="26">
        <v>314488.24</v>
      </c>
      <c r="G104" s="42">
        <f>E104-F104</f>
        <v>685511.76</v>
      </c>
    </row>
    <row r="105" spans="1:7" ht="12.75">
      <c r="A105" s="25" t="s">
        <v>41</v>
      </c>
      <c r="B105" s="75" t="s">
        <v>406</v>
      </c>
      <c r="C105" s="123" t="s">
        <v>318</v>
      </c>
      <c r="D105" s="124"/>
      <c r="E105" s="26">
        <v>1000000</v>
      </c>
      <c r="F105" s="33">
        <v>257030.76</v>
      </c>
      <c r="G105" s="42">
        <f>E105-F105</f>
        <v>742969.24</v>
      </c>
    </row>
    <row r="106" spans="1:7" ht="12.75">
      <c r="A106" s="25" t="s">
        <v>45</v>
      </c>
      <c r="B106" s="73" t="s">
        <v>386</v>
      </c>
      <c r="C106" s="123" t="s">
        <v>319</v>
      </c>
      <c r="D106" s="124"/>
      <c r="E106" s="26">
        <v>100000</v>
      </c>
      <c r="F106" s="33">
        <v>10457.44</v>
      </c>
      <c r="G106" s="42">
        <f>E106-F106</f>
        <v>89542.56</v>
      </c>
    </row>
    <row r="107" spans="1:7" ht="22.5">
      <c r="A107" s="23" t="s">
        <v>125</v>
      </c>
      <c r="B107" s="74" t="s">
        <v>387</v>
      </c>
      <c r="C107" s="131" t="s">
        <v>218</v>
      </c>
      <c r="D107" s="132"/>
      <c r="E107" s="57">
        <f>E108</f>
        <v>28263700</v>
      </c>
      <c r="F107" s="57">
        <f>F108</f>
        <v>5000000</v>
      </c>
      <c r="G107" s="55">
        <f t="shared" si="7"/>
        <v>23263700</v>
      </c>
    </row>
    <row r="108" spans="1:7" ht="22.5">
      <c r="A108" s="25" t="s">
        <v>80</v>
      </c>
      <c r="B108" s="75" t="s">
        <v>388</v>
      </c>
      <c r="C108" s="125" t="s">
        <v>320</v>
      </c>
      <c r="D108" s="126"/>
      <c r="E108" s="26">
        <v>28263700</v>
      </c>
      <c r="F108" s="33">
        <v>5000000</v>
      </c>
      <c r="G108" s="55">
        <f aca="true" t="shared" si="8" ref="G108:G122">E108-F108</f>
        <v>23263700</v>
      </c>
    </row>
    <row r="109" spans="1:7" s="59" customFormat="1" ht="15" customHeight="1">
      <c r="A109" s="23" t="s">
        <v>61</v>
      </c>
      <c r="B109" s="74" t="s">
        <v>389</v>
      </c>
      <c r="C109" s="127" t="s">
        <v>217</v>
      </c>
      <c r="D109" s="128"/>
      <c r="E109" s="24">
        <f>E111+E110+E112</f>
        <v>9598200</v>
      </c>
      <c r="F109" s="24">
        <f>F111+F110+F112</f>
        <v>1840000</v>
      </c>
      <c r="G109" s="54">
        <f t="shared" si="8"/>
        <v>7758200</v>
      </c>
    </row>
    <row r="110" spans="1:7" s="59" customFormat="1" ht="22.5" customHeight="1">
      <c r="A110" s="25" t="s">
        <v>52</v>
      </c>
      <c r="B110" s="74" t="s">
        <v>390</v>
      </c>
      <c r="C110" s="123" t="s">
        <v>199</v>
      </c>
      <c r="D110" s="124"/>
      <c r="E110" s="26">
        <v>440000</v>
      </c>
      <c r="F110" s="26">
        <v>110000</v>
      </c>
      <c r="G110" s="42">
        <f t="shared" si="8"/>
        <v>330000</v>
      </c>
    </row>
    <row r="111" spans="1:7" s="59" customFormat="1" ht="26.25" customHeight="1">
      <c r="A111" s="25" t="s">
        <v>80</v>
      </c>
      <c r="B111" s="75" t="s">
        <v>391</v>
      </c>
      <c r="C111" s="123" t="s">
        <v>198</v>
      </c>
      <c r="D111" s="124"/>
      <c r="E111" s="33">
        <v>7592200</v>
      </c>
      <c r="F111" s="26">
        <v>1730000</v>
      </c>
      <c r="G111" s="42">
        <f t="shared" si="8"/>
        <v>5862200</v>
      </c>
    </row>
    <row r="112" spans="1:7" s="66" customFormat="1" ht="22.5">
      <c r="A112" s="25" t="s">
        <v>80</v>
      </c>
      <c r="B112" s="75" t="s">
        <v>392</v>
      </c>
      <c r="C112" s="123" t="s">
        <v>284</v>
      </c>
      <c r="D112" s="124"/>
      <c r="E112" s="33">
        <v>1566000</v>
      </c>
      <c r="F112" s="26"/>
      <c r="G112" s="55">
        <f t="shared" si="8"/>
        <v>1566000</v>
      </c>
    </row>
    <row r="113" spans="1:7" s="66" customFormat="1" ht="20.25" customHeight="1">
      <c r="A113" s="23" t="s">
        <v>91</v>
      </c>
      <c r="B113" s="75" t="s">
        <v>408</v>
      </c>
      <c r="C113" s="127" t="s">
        <v>216</v>
      </c>
      <c r="D113" s="128"/>
      <c r="E113" s="30">
        <f>E114+E116</f>
        <v>525000</v>
      </c>
      <c r="F113" s="30">
        <f>F114+F116</f>
        <v>67166</v>
      </c>
      <c r="G113" s="54">
        <f t="shared" si="8"/>
        <v>457834</v>
      </c>
    </row>
    <row r="114" spans="1:7" s="66" customFormat="1" ht="12.75" customHeight="1">
      <c r="A114" s="56" t="s">
        <v>92</v>
      </c>
      <c r="B114" s="75" t="s">
        <v>426</v>
      </c>
      <c r="C114" s="129" t="s">
        <v>212</v>
      </c>
      <c r="D114" s="130"/>
      <c r="E114" s="57">
        <f>E115</f>
        <v>225000</v>
      </c>
      <c r="F114" s="57">
        <f>F115</f>
        <v>37166</v>
      </c>
      <c r="G114" s="54">
        <f t="shared" si="8"/>
        <v>187834</v>
      </c>
    </row>
    <row r="115" spans="1:7" ht="22.5">
      <c r="A115" s="25" t="s">
        <v>94</v>
      </c>
      <c r="B115" s="75" t="s">
        <v>427</v>
      </c>
      <c r="C115" s="123" t="s">
        <v>370</v>
      </c>
      <c r="D115" s="124"/>
      <c r="E115" s="26">
        <v>225000</v>
      </c>
      <c r="F115" s="33">
        <v>37166</v>
      </c>
      <c r="G115" s="55">
        <f t="shared" si="8"/>
        <v>187834</v>
      </c>
    </row>
    <row r="116" spans="1:7" ht="12.75">
      <c r="A116" s="56" t="s">
        <v>93</v>
      </c>
      <c r="B116" s="75" t="s">
        <v>428</v>
      </c>
      <c r="C116" s="129" t="s">
        <v>215</v>
      </c>
      <c r="D116" s="130"/>
      <c r="E116" s="57">
        <f>E117</f>
        <v>300000</v>
      </c>
      <c r="F116" s="57">
        <f>F117</f>
        <v>30000</v>
      </c>
      <c r="G116" s="54">
        <f>E116-F116</f>
        <v>270000</v>
      </c>
    </row>
    <row r="117" spans="1:7" ht="12.75">
      <c r="A117" s="25" t="s">
        <v>88</v>
      </c>
      <c r="B117" s="75" t="s">
        <v>429</v>
      </c>
      <c r="C117" s="123" t="s">
        <v>197</v>
      </c>
      <c r="D117" s="124"/>
      <c r="E117" s="26">
        <v>300000</v>
      </c>
      <c r="F117" s="33">
        <v>30000</v>
      </c>
      <c r="G117" s="42">
        <f t="shared" si="8"/>
        <v>270000</v>
      </c>
    </row>
    <row r="118" spans="1:7" ht="22.5">
      <c r="A118" s="23" t="s">
        <v>76</v>
      </c>
      <c r="B118" s="75" t="s">
        <v>430</v>
      </c>
      <c r="C118" s="127" t="s">
        <v>214</v>
      </c>
      <c r="D118" s="128"/>
      <c r="E118" s="24">
        <f>E119+E120</f>
        <v>150000</v>
      </c>
      <c r="F118" s="24">
        <f>F119+F120</f>
        <v>83400</v>
      </c>
      <c r="G118" s="54">
        <f t="shared" si="8"/>
        <v>66600</v>
      </c>
    </row>
    <row r="119" spans="1:7" ht="12.75">
      <c r="A119" s="25" t="s">
        <v>43</v>
      </c>
      <c r="B119" s="75" t="s">
        <v>431</v>
      </c>
      <c r="C119" s="123" t="s">
        <v>196</v>
      </c>
      <c r="D119" s="124"/>
      <c r="E119" s="26">
        <v>76500</v>
      </c>
      <c r="F119" s="33">
        <v>9900</v>
      </c>
      <c r="G119" s="42">
        <f>E119-F119</f>
        <v>66600</v>
      </c>
    </row>
    <row r="120" spans="1:7" ht="12.75">
      <c r="A120" s="87" t="s">
        <v>45</v>
      </c>
      <c r="B120" s="75" t="s">
        <v>432</v>
      </c>
      <c r="C120" s="123" t="s">
        <v>321</v>
      </c>
      <c r="D120" s="124"/>
      <c r="E120" s="26">
        <v>73500</v>
      </c>
      <c r="F120" s="33">
        <v>73500</v>
      </c>
      <c r="G120" s="55">
        <f>E120-F120</f>
        <v>0</v>
      </c>
    </row>
    <row r="121" spans="1:7" ht="22.5">
      <c r="A121" s="23" t="s">
        <v>90</v>
      </c>
      <c r="B121" s="75" t="s">
        <v>433</v>
      </c>
      <c r="C121" s="127" t="s">
        <v>213</v>
      </c>
      <c r="D121" s="128"/>
      <c r="E121" s="30">
        <f>E122</f>
        <v>2000000</v>
      </c>
      <c r="F121" s="30">
        <f>F122</f>
        <v>500000</v>
      </c>
      <c r="G121" s="54">
        <f t="shared" si="8"/>
        <v>1500000</v>
      </c>
    </row>
    <row r="122" spans="1:7" ht="22.5">
      <c r="A122" s="25" t="s">
        <v>80</v>
      </c>
      <c r="B122" s="74" t="s">
        <v>434</v>
      </c>
      <c r="C122" s="125" t="s">
        <v>195</v>
      </c>
      <c r="D122" s="126"/>
      <c r="E122" s="26">
        <v>2000000</v>
      </c>
      <c r="F122" s="33">
        <v>500000</v>
      </c>
      <c r="G122" s="55">
        <f t="shared" si="8"/>
        <v>1500000</v>
      </c>
    </row>
    <row r="123" spans="1:7" ht="12.75">
      <c r="A123" s="23" t="s">
        <v>53</v>
      </c>
      <c r="B123" s="23" t="s">
        <v>324</v>
      </c>
      <c r="C123" s="127" t="s">
        <v>31</v>
      </c>
      <c r="D123" s="128"/>
      <c r="E123" s="79">
        <f>'Доходы 1'!D19-Расходы1!E13</f>
        <v>-28766000.000000015</v>
      </c>
      <c r="F123" s="79">
        <f>'Доходы 1'!F19-Расходы1!F13</f>
        <v>-24794046.619999997</v>
      </c>
      <c r="G123" s="81"/>
    </row>
    <row r="124" ht="12.75">
      <c r="B124" s="80"/>
    </row>
    <row r="125" ht="12.75">
      <c r="B125" s="80"/>
    </row>
    <row r="126" ht="12.75">
      <c r="B126" s="80"/>
    </row>
  </sheetData>
  <sheetProtection/>
  <mergeCells count="118">
    <mergeCell ref="C119:D119"/>
    <mergeCell ref="C68:D68"/>
    <mergeCell ref="C87:D87"/>
    <mergeCell ref="C115:D115"/>
    <mergeCell ref="C113:D113"/>
    <mergeCell ref="C93:D93"/>
    <mergeCell ref="C109:D109"/>
    <mergeCell ref="C108:D108"/>
    <mergeCell ref="C83:D83"/>
    <mergeCell ref="C117:D117"/>
    <mergeCell ref="C63:D63"/>
    <mergeCell ref="C69:D69"/>
    <mergeCell ref="C101:D101"/>
    <mergeCell ref="C114:D114"/>
    <mergeCell ref="C95:D95"/>
    <mergeCell ref="C111:D111"/>
    <mergeCell ref="C107:D107"/>
    <mergeCell ref="C94:D94"/>
    <mergeCell ref="C62:D62"/>
    <mergeCell ref="C66:D66"/>
    <mergeCell ref="C67:D67"/>
    <mergeCell ref="C84:D84"/>
    <mergeCell ref="C78:D78"/>
    <mergeCell ref="C64:D64"/>
    <mergeCell ref="C65:D65"/>
    <mergeCell ref="C44:D44"/>
    <mergeCell ref="C41:D41"/>
    <mergeCell ref="C61:D61"/>
    <mergeCell ref="C77:D77"/>
    <mergeCell ref="C92:D92"/>
    <mergeCell ref="C58:D58"/>
    <mergeCell ref="C54:D54"/>
    <mergeCell ref="C33:D33"/>
    <mergeCell ref="C31:D31"/>
    <mergeCell ref="C39:D39"/>
    <mergeCell ref="C59:D59"/>
    <mergeCell ref="C91:D91"/>
    <mergeCell ref="C42:D42"/>
    <mergeCell ref="C56:D56"/>
    <mergeCell ref="C40:D40"/>
    <mergeCell ref="C72:D72"/>
    <mergeCell ref="C75:D75"/>
    <mergeCell ref="G4:G9"/>
    <mergeCell ref="C12:D12"/>
    <mergeCell ref="C14:D14"/>
    <mergeCell ref="C13:D13"/>
    <mergeCell ref="F4:F9"/>
    <mergeCell ref="C24:D24"/>
    <mergeCell ref="C23:D23"/>
    <mergeCell ref="C15:D15"/>
    <mergeCell ref="A2:E2"/>
    <mergeCell ref="A4:A11"/>
    <mergeCell ref="C4:D11"/>
    <mergeCell ref="E4:E11"/>
    <mergeCell ref="C19:D19"/>
    <mergeCell ref="C18:D18"/>
    <mergeCell ref="C16:D16"/>
    <mergeCell ref="C17:D17"/>
    <mergeCell ref="C20:D20"/>
    <mergeCell ref="C30:D30"/>
    <mergeCell ref="C26:D26"/>
    <mergeCell ref="C22:D22"/>
    <mergeCell ref="C36:D36"/>
    <mergeCell ref="C21:D21"/>
    <mergeCell ref="C25:D25"/>
    <mergeCell ref="C34:D34"/>
    <mergeCell ref="C35:D35"/>
    <mergeCell ref="C28:D28"/>
    <mergeCell ref="C118:D118"/>
    <mergeCell ref="C112:D112"/>
    <mergeCell ref="C98:D98"/>
    <mergeCell ref="C110:D110"/>
    <mergeCell ref="C106:D106"/>
    <mergeCell ref="C27:D27"/>
    <mergeCell ref="C38:D38"/>
    <mergeCell ref="C37:D37"/>
    <mergeCell ref="C29:D29"/>
    <mergeCell ref="C32:D32"/>
    <mergeCell ref="C123:D123"/>
    <mergeCell ref="C121:D121"/>
    <mergeCell ref="C96:D96"/>
    <mergeCell ref="C99:D99"/>
    <mergeCell ref="C97:D97"/>
    <mergeCell ref="C53:D53"/>
    <mergeCell ref="C102:D102"/>
    <mergeCell ref="C120:D120"/>
    <mergeCell ref="C116:D116"/>
    <mergeCell ref="C122:D122"/>
    <mergeCell ref="C103:D103"/>
    <mergeCell ref="C104:D104"/>
    <mergeCell ref="C105:D105"/>
    <mergeCell ref="C74:D74"/>
    <mergeCell ref="C45:D45"/>
    <mergeCell ref="C70:D70"/>
    <mergeCell ref="C51:D51"/>
    <mergeCell ref="C79:D79"/>
    <mergeCell ref="C73:D73"/>
    <mergeCell ref="C82:D82"/>
    <mergeCell ref="C85:D85"/>
    <mergeCell ref="C46:D46"/>
    <mergeCell ref="C47:D47"/>
    <mergeCell ref="C55:D55"/>
    <mergeCell ref="C81:D81"/>
    <mergeCell ref="C43:D43"/>
    <mergeCell ref="C52:D52"/>
    <mergeCell ref="C57:D57"/>
    <mergeCell ref="C48:D48"/>
    <mergeCell ref="C76:D76"/>
    <mergeCell ref="C100:D100"/>
    <mergeCell ref="C49:D49"/>
    <mergeCell ref="C90:D90"/>
    <mergeCell ref="C88:D88"/>
    <mergeCell ref="C50:D50"/>
    <mergeCell ref="C71:D71"/>
    <mergeCell ref="C80:D80"/>
    <mergeCell ref="C89:D89"/>
    <mergeCell ref="C60:D60"/>
    <mergeCell ref="C86:D86"/>
  </mergeCells>
  <conditionalFormatting sqref="F14 E123:F123 G13:G21 G25:G41 G117:G118 G120:G122 G76 G64:G68 G98:G99 G107:G113 G115 G44:G45 G49 G72:G74 G91:G92 G96 G83:G88 G70 G56:G61 G53:G54 G101">
    <cfRule type="cellIs" priority="108" dxfId="46" operator="equal" stopIfTrue="1">
      <formula>0</formula>
    </cfRule>
  </conditionalFormatting>
  <conditionalFormatting sqref="G22:G23">
    <cfRule type="cellIs" priority="48" dxfId="46" operator="equal" stopIfTrue="1">
      <formula>0</formula>
    </cfRule>
  </conditionalFormatting>
  <conditionalFormatting sqref="G24">
    <cfRule type="cellIs" priority="47" dxfId="46" operator="equal" stopIfTrue="1">
      <formula>0</formula>
    </cfRule>
  </conditionalFormatting>
  <conditionalFormatting sqref="G75">
    <cfRule type="cellIs" priority="46" dxfId="46" operator="equal" stopIfTrue="1">
      <formula>0</formula>
    </cfRule>
  </conditionalFormatting>
  <conditionalFormatting sqref="G51">
    <cfRule type="cellIs" priority="43" dxfId="46" operator="equal" stopIfTrue="1">
      <formula>0</formula>
    </cfRule>
  </conditionalFormatting>
  <conditionalFormatting sqref="G42">
    <cfRule type="cellIs" priority="42" dxfId="46" operator="equal" stopIfTrue="1">
      <formula>0</formula>
    </cfRule>
  </conditionalFormatting>
  <conditionalFormatting sqref="G93">
    <cfRule type="cellIs" priority="38" dxfId="46" operator="equal" stopIfTrue="1">
      <formula>0</formula>
    </cfRule>
  </conditionalFormatting>
  <conditionalFormatting sqref="G77">
    <cfRule type="cellIs" priority="37" dxfId="46" operator="equal" stopIfTrue="1">
      <formula>0</formula>
    </cfRule>
  </conditionalFormatting>
  <conditionalFormatting sqref="G62">
    <cfRule type="cellIs" priority="35" dxfId="46" operator="equal" stopIfTrue="1">
      <formula>0</formula>
    </cfRule>
  </conditionalFormatting>
  <conditionalFormatting sqref="G116">
    <cfRule type="cellIs" priority="34" dxfId="46" operator="equal" stopIfTrue="1">
      <formula>0</formula>
    </cfRule>
  </conditionalFormatting>
  <conditionalFormatting sqref="G94">
    <cfRule type="cellIs" priority="33" dxfId="46" operator="equal" stopIfTrue="1">
      <formula>0</formula>
    </cfRule>
  </conditionalFormatting>
  <conditionalFormatting sqref="G119">
    <cfRule type="cellIs" priority="32" dxfId="46" operator="equal" stopIfTrue="1">
      <formula>0</formula>
    </cfRule>
  </conditionalFormatting>
  <conditionalFormatting sqref="G78">
    <cfRule type="cellIs" priority="31" dxfId="46" operator="equal" stopIfTrue="1">
      <formula>0</formula>
    </cfRule>
  </conditionalFormatting>
  <conditionalFormatting sqref="G97">
    <cfRule type="cellIs" priority="30" dxfId="46" operator="equal" stopIfTrue="1">
      <formula>0</formula>
    </cfRule>
  </conditionalFormatting>
  <conditionalFormatting sqref="G95">
    <cfRule type="cellIs" priority="22" dxfId="46" operator="equal" stopIfTrue="1">
      <formula>0</formula>
    </cfRule>
  </conditionalFormatting>
  <conditionalFormatting sqref="G52">
    <cfRule type="cellIs" priority="21" dxfId="46" operator="equal" stopIfTrue="1">
      <formula>0</formula>
    </cfRule>
  </conditionalFormatting>
  <conditionalFormatting sqref="G104:G106">
    <cfRule type="cellIs" priority="20" dxfId="46" operator="equal" stopIfTrue="1">
      <formula>0</formula>
    </cfRule>
  </conditionalFormatting>
  <conditionalFormatting sqref="G103">
    <cfRule type="cellIs" priority="19" dxfId="46" operator="equal" stopIfTrue="1">
      <formula>0</formula>
    </cfRule>
  </conditionalFormatting>
  <conditionalFormatting sqref="G114">
    <cfRule type="cellIs" priority="18" dxfId="46" operator="equal" stopIfTrue="1">
      <formula>0</formula>
    </cfRule>
  </conditionalFormatting>
  <conditionalFormatting sqref="G82">
    <cfRule type="cellIs" priority="17" dxfId="46" operator="equal" stopIfTrue="1">
      <formula>0</formula>
    </cfRule>
  </conditionalFormatting>
  <conditionalFormatting sqref="G43">
    <cfRule type="cellIs" priority="15" dxfId="46" operator="equal" stopIfTrue="1">
      <formula>0</formula>
    </cfRule>
  </conditionalFormatting>
  <conditionalFormatting sqref="G48">
    <cfRule type="cellIs" priority="14" dxfId="46" operator="equal" stopIfTrue="1">
      <formula>0</formula>
    </cfRule>
  </conditionalFormatting>
  <conditionalFormatting sqref="G50">
    <cfRule type="cellIs" priority="13" dxfId="46" operator="equal" stopIfTrue="1">
      <formula>0</formula>
    </cfRule>
  </conditionalFormatting>
  <conditionalFormatting sqref="G71">
    <cfRule type="cellIs" priority="12" dxfId="46" operator="equal" stopIfTrue="1">
      <formula>0</formula>
    </cfRule>
  </conditionalFormatting>
  <conditionalFormatting sqref="G79">
    <cfRule type="cellIs" priority="11" dxfId="46" operator="equal" stopIfTrue="1">
      <formula>0</formula>
    </cfRule>
  </conditionalFormatting>
  <conditionalFormatting sqref="G80">
    <cfRule type="cellIs" priority="10" dxfId="46" operator="equal" stopIfTrue="1">
      <formula>0</formula>
    </cfRule>
  </conditionalFormatting>
  <conditionalFormatting sqref="G89:G90">
    <cfRule type="cellIs" priority="9" dxfId="46" operator="equal" stopIfTrue="1">
      <formula>0</formula>
    </cfRule>
  </conditionalFormatting>
  <conditionalFormatting sqref="G63">
    <cfRule type="cellIs" priority="8" dxfId="46" operator="equal" stopIfTrue="1">
      <formula>0</formula>
    </cfRule>
  </conditionalFormatting>
  <conditionalFormatting sqref="G69">
    <cfRule type="cellIs" priority="7" dxfId="46" operator="equal" stopIfTrue="1">
      <formula>0</formula>
    </cfRule>
  </conditionalFormatting>
  <conditionalFormatting sqref="G46">
    <cfRule type="cellIs" priority="6" dxfId="46" operator="equal" stopIfTrue="1">
      <formula>0</formula>
    </cfRule>
  </conditionalFormatting>
  <conditionalFormatting sqref="G47">
    <cfRule type="cellIs" priority="5" dxfId="46" operator="equal" stopIfTrue="1">
      <formula>0</formula>
    </cfRule>
  </conditionalFormatting>
  <conditionalFormatting sqref="G55">
    <cfRule type="cellIs" priority="4" dxfId="46" operator="equal" stopIfTrue="1">
      <formula>0</formula>
    </cfRule>
  </conditionalFormatting>
  <conditionalFormatting sqref="G81">
    <cfRule type="cellIs" priority="3" dxfId="46" operator="equal" stopIfTrue="1">
      <formula>0</formula>
    </cfRule>
  </conditionalFormatting>
  <conditionalFormatting sqref="G100">
    <cfRule type="cellIs" priority="2" dxfId="46" operator="equal" stopIfTrue="1">
      <formula>0</formula>
    </cfRule>
  </conditionalFormatting>
  <conditionalFormatting sqref="G102">
    <cfRule type="cellIs" priority="1" dxfId="46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F36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9" t="s">
        <v>17</v>
      </c>
      <c r="B1" s="159"/>
      <c r="C1" s="159"/>
      <c r="D1" s="159"/>
      <c r="E1" s="159"/>
      <c r="F1" s="159"/>
    </row>
    <row r="2" spans="1:6" ht="12.75" customHeight="1">
      <c r="A2" s="133" t="s">
        <v>163</v>
      </c>
      <c r="B2" s="133"/>
      <c r="C2" s="133"/>
      <c r="D2" s="133"/>
      <c r="E2" s="133"/>
      <c r="F2" s="13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10" t="s">
        <v>9</v>
      </c>
      <c r="C4" s="110" t="s">
        <v>23</v>
      </c>
      <c r="D4" s="96" t="s">
        <v>15</v>
      </c>
      <c r="E4" s="96" t="s">
        <v>10</v>
      </c>
      <c r="F4" s="93" t="s">
        <v>13</v>
      </c>
    </row>
    <row r="5" spans="1:6" ht="4.5" customHeight="1">
      <c r="A5" s="118"/>
      <c r="B5" s="111"/>
      <c r="C5" s="111"/>
      <c r="D5" s="97"/>
      <c r="E5" s="97"/>
      <c r="F5" s="94"/>
    </row>
    <row r="6" spans="1:6" ht="6" customHeight="1">
      <c r="A6" s="118"/>
      <c r="B6" s="111"/>
      <c r="C6" s="111"/>
      <c r="D6" s="97"/>
      <c r="E6" s="97"/>
      <c r="F6" s="94"/>
    </row>
    <row r="7" spans="1:6" ht="4.5" customHeight="1">
      <c r="A7" s="118"/>
      <c r="B7" s="111"/>
      <c r="C7" s="111"/>
      <c r="D7" s="97"/>
      <c r="E7" s="97"/>
      <c r="F7" s="94"/>
    </row>
    <row r="8" spans="1:6" ht="6" customHeight="1">
      <c r="A8" s="118"/>
      <c r="B8" s="111"/>
      <c r="C8" s="111"/>
      <c r="D8" s="97"/>
      <c r="E8" s="97"/>
      <c r="F8" s="94"/>
    </row>
    <row r="9" spans="1:6" ht="6" customHeight="1">
      <c r="A9" s="118"/>
      <c r="B9" s="111"/>
      <c r="C9" s="111"/>
      <c r="D9" s="97"/>
      <c r="E9" s="97"/>
      <c r="F9" s="94"/>
    </row>
    <row r="10" spans="1:6" ht="18" customHeight="1">
      <c r="A10" s="119"/>
      <c r="B10" s="112"/>
      <c r="C10" s="112"/>
      <c r="D10" s="98"/>
      <c r="E10" s="98"/>
      <c r="F10" s="95"/>
    </row>
    <row r="11" spans="1:6" ht="13.5" customHeight="1" thickBot="1">
      <c r="A11" s="17">
        <v>1</v>
      </c>
      <c r="B11" s="18">
        <v>2</v>
      </c>
      <c r="C11" s="27">
        <v>3</v>
      </c>
      <c r="D11" s="19" t="s">
        <v>1</v>
      </c>
      <c r="E11" s="38" t="s">
        <v>2</v>
      </c>
      <c r="F11" s="20" t="s">
        <v>11</v>
      </c>
    </row>
    <row r="12" spans="1:6" ht="25.5">
      <c r="A12" s="76" t="s">
        <v>161</v>
      </c>
      <c r="B12" s="32" t="s">
        <v>54</v>
      </c>
      <c r="C12" s="32" t="s">
        <v>31</v>
      </c>
      <c r="D12" s="33">
        <f>D19</f>
        <v>28766000.000000015</v>
      </c>
      <c r="E12" s="33">
        <f>E19</f>
        <v>24794046.62</v>
      </c>
      <c r="F12" s="33">
        <f>D12-E12</f>
        <v>3971953.380000014</v>
      </c>
    </row>
    <row r="13" spans="1:6" ht="35.25" customHeight="1">
      <c r="A13" s="31" t="s">
        <v>167</v>
      </c>
      <c r="B13" s="32" t="s">
        <v>55</v>
      </c>
      <c r="C13" s="32" t="s">
        <v>31</v>
      </c>
      <c r="D13" s="30"/>
      <c r="E13" s="30"/>
      <c r="F13" s="30">
        <f>D13-E13</f>
        <v>0</v>
      </c>
    </row>
    <row r="14" spans="1:6" ht="12.75">
      <c r="A14" s="31" t="s">
        <v>160</v>
      </c>
      <c r="B14" s="32"/>
      <c r="C14" s="32"/>
      <c r="D14" s="33"/>
      <c r="E14" s="33"/>
      <c r="F14" s="33">
        <f>D14-E14</f>
        <v>0</v>
      </c>
    </row>
    <row r="15" spans="1:6" ht="12.75">
      <c r="A15" s="31"/>
      <c r="B15" s="32"/>
      <c r="C15" s="32"/>
      <c r="D15" s="33"/>
      <c r="E15" s="33"/>
      <c r="F15" s="33"/>
    </row>
    <row r="16" spans="1:6" ht="26.25" customHeight="1">
      <c r="A16" s="76" t="s">
        <v>162</v>
      </c>
      <c r="B16" s="32" t="s">
        <v>56</v>
      </c>
      <c r="C16" s="32" t="s">
        <v>31</v>
      </c>
      <c r="D16" s="30"/>
      <c r="E16" s="30"/>
      <c r="F16" s="30">
        <f>D16-E16</f>
        <v>0</v>
      </c>
    </row>
    <row r="17" spans="1:6" ht="12.75">
      <c r="A17" s="31" t="s">
        <v>160</v>
      </c>
      <c r="B17" s="32"/>
      <c r="C17" s="29"/>
      <c r="D17" s="30"/>
      <c r="E17" s="30"/>
      <c r="F17" s="30">
        <f>D17-E17</f>
        <v>0</v>
      </c>
    </row>
    <row r="18" spans="1:6" ht="12.75">
      <c r="A18" s="31"/>
      <c r="B18" s="32"/>
      <c r="C18" s="29"/>
      <c r="D18" s="30"/>
      <c r="E18" s="30"/>
      <c r="F18" s="30"/>
    </row>
    <row r="19" spans="1:6" ht="12.75">
      <c r="A19" s="77" t="s">
        <v>57</v>
      </c>
      <c r="B19" s="32" t="s">
        <v>58</v>
      </c>
      <c r="C19" s="29" t="s">
        <v>30</v>
      </c>
      <c r="D19" s="33">
        <f>D20+D22</f>
        <v>28766000.000000015</v>
      </c>
      <c r="E19" s="33">
        <f>E20+E22</f>
        <v>24794046.62</v>
      </c>
      <c r="F19" s="33"/>
    </row>
    <row r="20" spans="1:6" ht="12.75">
      <c r="A20" s="149" t="s">
        <v>165</v>
      </c>
      <c r="B20" s="153" t="s">
        <v>59</v>
      </c>
      <c r="C20" s="153" t="s">
        <v>63</v>
      </c>
      <c r="D20" s="151">
        <f>-'Доходы 1'!D19:E19</f>
        <v>-125195875.48</v>
      </c>
      <c r="E20" s="151">
        <v>-17612318.48</v>
      </c>
      <c r="F20" s="147" t="s">
        <v>31</v>
      </c>
    </row>
    <row r="21" spans="1:6" ht="12.75" customHeight="1">
      <c r="A21" s="150"/>
      <c r="B21" s="154"/>
      <c r="C21" s="154"/>
      <c r="D21" s="152"/>
      <c r="E21" s="152"/>
      <c r="F21" s="148"/>
    </row>
    <row r="22" spans="1:6" ht="12.75" customHeight="1">
      <c r="A22" s="149" t="s">
        <v>164</v>
      </c>
      <c r="B22" s="153" t="s">
        <v>60</v>
      </c>
      <c r="C22" s="153" t="s">
        <v>62</v>
      </c>
      <c r="D22" s="151">
        <f>Расходы1!E13</f>
        <v>153961875.48000002</v>
      </c>
      <c r="E22" s="151">
        <v>42406365.1</v>
      </c>
      <c r="F22" s="147" t="s">
        <v>31</v>
      </c>
    </row>
    <row r="23" spans="1:6" ht="12.75" customHeight="1">
      <c r="A23" s="150"/>
      <c r="B23" s="154"/>
      <c r="C23" s="154"/>
      <c r="D23" s="152"/>
      <c r="E23" s="152"/>
      <c r="F23" s="148"/>
    </row>
    <row r="26" ht="12.75">
      <c r="A26" s="60"/>
    </row>
    <row r="27" ht="12.75">
      <c r="A27" s="61"/>
    </row>
    <row r="28" spans="1:5" ht="12.75">
      <c r="A28" s="62" t="s">
        <v>95</v>
      </c>
      <c r="B28" s="62"/>
      <c r="C28" s="65"/>
      <c r="D28" s="62"/>
      <c r="E28" s="65" t="s">
        <v>96</v>
      </c>
    </row>
    <row r="29" spans="1:5" ht="12.75">
      <c r="A29" s="155" t="s">
        <v>101</v>
      </c>
      <c r="B29" s="155"/>
      <c r="C29" s="155"/>
      <c r="D29" s="155"/>
      <c r="E29" s="63" t="s">
        <v>97</v>
      </c>
    </row>
    <row r="30" spans="1:5" ht="12.75">
      <c r="A30" s="62" t="s">
        <v>166</v>
      </c>
      <c r="B30" s="156"/>
      <c r="C30" s="157"/>
      <c r="D30" s="156"/>
      <c r="E30" s="157" t="s">
        <v>100</v>
      </c>
    </row>
    <row r="31" spans="1:5" ht="12.75">
      <c r="A31" s="62" t="s">
        <v>98</v>
      </c>
      <c r="B31" s="156"/>
      <c r="C31" s="158"/>
      <c r="D31" s="156"/>
      <c r="E31" s="158"/>
    </row>
    <row r="32" spans="1:5" ht="12.75">
      <c r="A32" s="155" t="s">
        <v>102</v>
      </c>
      <c r="B32" s="155"/>
      <c r="C32" s="155"/>
      <c r="D32" s="155"/>
      <c r="E32" s="63" t="s">
        <v>97</v>
      </c>
    </row>
    <row r="33" spans="1:5" ht="12.75">
      <c r="A33" s="62" t="s">
        <v>99</v>
      </c>
      <c r="B33" s="62"/>
      <c r="C33" s="65"/>
      <c r="D33" s="62"/>
      <c r="E33" s="65" t="s">
        <v>100</v>
      </c>
    </row>
    <row r="34" spans="1:5" ht="12.75">
      <c r="A34" s="155" t="s">
        <v>103</v>
      </c>
      <c r="B34" s="155"/>
      <c r="C34" s="155"/>
      <c r="D34" s="155"/>
      <c r="E34" s="63" t="s">
        <v>97</v>
      </c>
    </row>
    <row r="35" spans="1:5" ht="12.75">
      <c r="A35" s="63"/>
      <c r="B35" s="63"/>
      <c r="C35" s="63"/>
      <c r="D35" s="63"/>
      <c r="E35" s="63"/>
    </row>
    <row r="36" spans="1:5" ht="12.75">
      <c r="A36" s="64" t="s">
        <v>437</v>
      </c>
      <c r="B36" s="63"/>
      <c r="C36" s="63"/>
      <c r="D36" s="63"/>
      <c r="E36" s="63"/>
    </row>
  </sheetData>
  <sheetProtection/>
  <mergeCells count="27">
    <mergeCell ref="F4:F10"/>
    <mergeCell ref="E30:E31"/>
    <mergeCell ref="A32:D32"/>
    <mergeCell ref="C22:C23"/>
    <mergeCell ref="A1:F1"/>
    <mergeCell ref="A2:F2"/>
    <mergeCell ref="A4:A10"/>
    <mergeCell ref="B4:B10"/>
    <mergeCell ref="C4:C10"/>
    <mergeCell ref="D4:D10"/>
    <mergeCell ref="E4:E10"/>
    <mergeCell ref="B22:B23"/>
    <mergeCell ref="A34:D34"/>
    <mergeCell ref="A29:D29"/>
    <mergeCell ref="B30:B31"/>
    <mergeCell ref="C30:C31"/>
    <mergeCell ref="D30:D31"/>
    <mergeCell ref="E22:E23"/>
    <mergeCell ref="F22:F23"/>
    <mergeCell ref="A22:A23"/>
    <mergeCell ref="D22:D23"/>
    <mergeCell ref="A20:A21"/>
    <mergeCell ref="B20:B21"/>
    <mergeCell ref="C20:C21"/>
    <mergeCell ref="D20:D21"/>
    <mergeCell ref="E20:E21"/>
    <mergeCell ref="F20:F21"/>
  </mergeCells>
  <conditionalFormatting sqref="F19:F20 F22 E12:F18">
    <cfRule type="cellIs" priority="2" dxfId="46" operator="equal" stopIfTrue="1">
      <formula>0</formula>
    </cfRule>
  </conditionalFormatting>
  <conditionalFormatting sqref="E22">
    <cfRule type="cellIs" priority="1" dxfId="46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2015-04-01T14:22:57Z</cp:lastPrinted>
  <dcterms:created xsi:type="dcterms:W3CDTF">1999-06-18T11:49:53Z</dcterms:created>
  <dcterms:modified xsi:type="dcterms:W3CDTF">2015-04-01T14:23:09Z</dcterms:modified>
  <cp:category/>
  <cp:version/>
  <cp:contentType/>
  <cp:contentStatus/>
</cp:coreProperties>
</file>